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<sst xmlns="http://schemas.openxmlformats.org/spreadsheetml/2006/main" count="1612" uniqueCount="1200">
  <si>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</si>
  <si>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</si>
  <si>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</si>
  <si>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</si>
  <si>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</si>
  <si>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18HM07925</t>
  </si>
  <si>
    <t xml:space="preserve">21AM11286</t>
  </si>
  <si>
    <t xml:space="preserve">22EM21585</t>
  </si>
  <si>
    <t xml:space="preserve">20HM18199</t>
  </si>
  <si>
    <t xml:space="preserve">19BM10063</t>
  </si>
  <si>
    <t xml:space="preserve">22KM11876</t>
  </si>
  <si>
    <t xml:space="preserve">21EM19600</t>
  </si>
  <si>
    <t xml:space="preserve">20HM20481</t>
  </si>
  <si>
    <t xml:space="preserve">22JM10690</t>
  </si>
  <si>
    <t xml:space="preserve">20HM21475</t>
  </si>
  <si>
    <t xml:space="preserve">21GM14518</t>
  </si>
  <si>
    <t xml:space="preserve">21HSM0080</t>
  </si>
  <si>
    <t xml:space="preserve">21ESM0724</t>
  </si>
  <si>
    <t xml:space="preserve">22CM23212</t>
  </si>
  <si>
    <t xml:space="preserve">20FK00009</t>
  </si>
  <si>
    <t xml:space="preserve">20HTD0004E</t>
  </si>
  <si>
    <t xml:space="preserve">21GTD0008A</t>
  </si>
  <si>
    <t xml:space="preserve">21HMD0003B</t>
  </si>
  <si>
    <t xml:space="preserve">20MT44712</t>
  </si>
  <si>
    <t xml:space="preserve">21BT46226</t>
  </si>
  <si>
    <t xml:space="preserve">19KTD0006B</t>
  </si>
  <si>
    <t xml:space="preserve">19KTD0006J</t>
  </si>
  <si>
    <t xml:space="preserve">20AT33363A</t>
  </si>
  <si>
    <t xml:space="preserve">20MT44713</t>
  </si>
  <si>
    <t xml:space="preserve">20LK00008</t>
  </si>
  <si>
    <t xml:space="preserve">19ENG0117</t>
  </si>
  <si>
    <t xml:space="preserve">20ANX0106</t>
  </si>
  <si>
    <t xml:space="preserve">21GSZ0082A</t>
  </si>
  <si>
    <t xml:space="preserve">19ENG0091</t>
  </si>
  <si>
    <t xml:space="preserve">20CNX0006C</t>
  </si>
  <si>
    <t xml:space="preserve">21FNG0140</t>
  </si>
  <si>
    <t xml:space="preserve">21HNG0032</t>
  </si>
  <si>
    <t xml:space="preserve">20LSZ0147</t>
  </si>
  <si>
    <t xml:space="preserve">20MNG0008</t>
  </si>
  <si>
    <t xml:space="preserve">20MNG0009</t>
  </si>
  <si>
    <t xml:space="preserve">19DM06495</t>
  </si>
  <si>
    <t xml:space="preserve">19DM19415</t>
  </si>
  <si>
    <t xml:space="preserve">19LM16086</t>
  </si>
  <si>
    <t xml:space="preserve">19LM17923</t>
  </si>
  <si>
    <t xml:space="preserve">21KUQ0031C</t>
  </si>
  <si>
    <t xml:space="preserve">21LUQ0021C</t>
  </si>
  <si>
    <t xml:space="preserve">22ASZ0036A</t>
  </si>
  <si>
    <t xml:space="preserve">21JUQ0005B</t>
  </si>
  <si>
    <t xml:space="preserve">22AUQ0054F</t>
  </si>
  <si>
    <r>
      <rPr>
        <sz val="36"/>
        <color rgb="FF000000"/>
        <rFont val="Calibri"/>
        <family val="2"/>
        <charset val="1"/>
      </rPr>
      <t xml:space="preserve">20</t>
    </r>
    <r>
      <rPr>
        <sz val="11"/>
        <color rgb="FFFF0000"/>
        <rFont val="Calibri"/>
        <family val="2"/>
        <charset val="1"/>
      </rPr>
      <t xml:space="preserve">LSZ</t>
    </r>
    <r>
      <rPr>
        <sz val="11"/>
        <color rgb="FF000000"/>
        <rFont val="Calibri"/>
        <family val="2"/>
        <charset val="1"/>
      </rPr>
      <t xml:space="preserve">0102</t>
    </r>
  </si>
  <si>
    <t xml:space="preserve">21FNG0081</t>
  </si>
  <si>
    <t xml:space="preserve">21LSM0517</t>
  </si>
  <si>
    <t xml:space="preserve">21LSM0704</t>
  </si>
  <si>
    <t xml:space="preserve">21LSM0723</t>
  </si>
  <si>
    <t xml:space="preserve">21MSM0447</t>
  </si>
  <si>
    <t xml:space="preserve">22HSM0342</t>
  </si>
  <si>
    <t xml:space="preserve">21ASM0094</t>
  </si>
  <si>
    <t xml:space="preserve">21BSM0151</t>
  </si>
  <si>
    <t xml:space="preserve">21CSM0356</t>
  </si>
  <si>
    <t xml:space="preserve">22BM02929</t>
  </si>
  <si>
    <t xml:space="preserve">21MM13637</t>
  </si>
  <si>
    <t xml:space="preserve">21EM17840</t>
  </si>
  <si>
    <t xml:space="preserve">21FM23873</t>
  </si>
  <si>
    <t xml:space="preserve">15KM08275</t>
  </si>
  <si>
    <t xml:space="preserve">16BM16832</t>
  </si>
  <si>
    <t xml:space="preserve">21JM02741</t>
  </si>
  <si>
    <t xml:space="preserve">21HM24002</t>
  </si>
  <si>
    <t xml:space="preserve">21JM02743</t>
  </si>
  <si>
    <t xml:space="preserve">22AM11579</t>
  </si>
  <si>
    <t xml:space="preserve">22AM11180</t>
  </si>
  <si>
    <t xml:space="preserve">21CB01796</t>
  </si>
  <si>
    <t xml:space="preserve">21GB00658</t>
  </si>
  <si>
    <t xml:space="preserve">15CM15806</t>
  </si>
  <si>
    <t xml:space="preserve">14FM13920</t>
  </si>
  <si>
    <t xml:space="preserve">21LM14048</t>
  </si>
  <si>
    <t xml:space="preserve">21EM17236</t>
  </si>
  <si>
    <t xml:space="preserve">22AM17040</t>
  </si>
  <si>
    <t xml:space="preserve">23BM03839</t>
  </si>
  <si>
    <t xml:space="preserve">21EM09835</t>
  </si>
  <si>
    <t xml:space="preserve">21LM03784</t>
  </si>
  <si>
    <t xml:space="preserve">21LM08126</t>
  </si>
  <si>
    <t xml:space="preserve">21LM20005</t>
  </si>
  <si>
    <t xml:space="preserve">21LM03785</t>
  </si>
  <si>
    <t xml:space="preserve">21MM05115</t>
  </si>
  <si>
    <t xml:space="preserve">21MM05117</t>
  </si>
  <si>
    <t xml:space="preserve">22AM17043</t>
  </si>
  <si>
    <t xml:space="preserve">21EM17238</t>
  </si>
  <si>
    <t xml:space="preserve">21FM09730</t>
  </si>
  <si>
    <t xml:space="preserve">21KM03662</t>
  </si>
  <si>
    <t xml:space="preserve">23AM06785</t>
  </si>
  <si>
    <t xml:space="preserve">21CM04030</t>
  </si>
  <si>
    <t xml:space="preserve">21MM05139</t>
  </si>
  <si>
    <t xml:space="preserve">22GM18949</t>
  </si>
  <si>
    <t xml:space="preserve">22HM09453</t>
  </si>
  <si>
    <t xml:space="preserve">22KM08502</t>
  </si>
  <si>
    <t xml:space="preserve">22HM08384</t>
  </si>
  <si>
    <t xml:space="preserve">22HM19142</t>
  </si>
  <si>
    <t xml:space="preserve">22JM18574</t>
  </si>
  <si>
    <t xml:space="preserve">22JM18575</t>
  </si>
  <si>
    <t xml:space="preserve">22JM20889</t>
  </si>
  <si>
    <t xml:space="preserve">22JB00248</t>
  </si>
  <si>
    <t xml:space="preserve">22MB00457</t>
  </si>
  <si>
    <t xml:space="preserve">22GM05128</t>
  </si>
  <si>
    <t xml:space="preserve">22GM07266</t>
  </si>
  <si>
    <t xml:space="preserve">22GM11694</t>
  </si>
  <si>
    <t xml:space="preserve">22GM12610</t>
  </si>
  <si>
    <t xml:space="preserve">22HB00256</t>
  </si>
  <si>
    <t xml:space="preserve">22HM19143</t>
  </si>
  <si>
    <t xml:space="preserve">22FM20051</t>
  </si>
  <si>
    <t xml:space="preserve">22FM21227</t>
  </si>
  <si>
    <t xml:space="preserve">22FM21228</t>
  </si>
  <si>
    <t xml:space="preserve">22GM05133</t>
  </si>
  <si>
    <t xml:space="preserve">22JM06057</t>
  </si>
  <si>
    <t xml:space="preserve">22HB00651</t>
  </si>
  <si>
    <t xml:space="preserve">22JB00354</t>
  </si>
  <si>
    <t xml:space="preserve">22KM13436</t>
  </si>
  <si>
    <t xml:space="preserve">22JB00355</t>
  </si>
  <si>
    <t xml:space="preserve">22GM03166</t>
  </si>
  <si>
    <t xml:space="preserve">22GM10920</t>
  </si>
  <si>
    <t xml:space="preserve">22GM05137</t>
  </si>
  <si>
    <t xml:space="preserve">22GM15462</t>
  </si>
  <si>
    <t xml:space="preserve">22GM16462</t>
  </si>
  <si>
    <t xml:space="preserve">22GM17358</t>
  </si>
  <si>
    <t xml:space="preserve">22HM14931</t>
  </si>
  <si>
    <t xml:space="preserve">22MM05354</t>
  </si>
  <si>
    <t xml:space="preserve">22HM20228</t>
  </si>
  <si>
    <t xml:space="preserve">20KM10311</t>
  </si>
  <si>
    <t xml:space="preserve">21KM18813</t>
  </si>
  <si>
    <t xml:space="preserve">20HM21924</t>
  </si>
  <si>
    <t xml:space="preserve">21KT56311</t>
  </si>
  <si>
    <t xml:space="preserve">19FT23339</t>
  </si>
  <si>
    <t xml:space="preserve">17AT81149</t>
  </si>
  <si>
    <t xml:space="preserve">22EM02613</t>
  </si>
  <si>
    <t xml:space="preserve">22DM12346</t>
  </si>
  <si>
    <t xml:space="preserve">22HM02256</t>
  </si>
  <si>
    <t xml:space="preserve">22CM24345</t>
  </si>
  <si>
    <t xml:space="preserve">22DM12347</t>
  </si>
  <si>
    <t xml:space="preserve">22GM17364</t>
  </si>
  <si>
    <t xml:space="preserve">20KT42699</t>
  </si>
  <si>
    <t xml:space="preserve">21KT55474</t>
  </si>
  <si>
    <t xml:space="preserve">22BT60078</t>
  </si>
  <si>
    <t xml:space="preserve">21AT45226</t>
  </si>
  <si>
    <t xml:space="preserve">19BM07868</t>
  </si>
  <si>
    <t xml:space="preserve">22HM09092</t>
  </si>
  <si>
    <t xml:space="preserve">21KSM0498</t>
  </si>
  <si>
    <t xml:space="preserve">21LSM0650</t>
  </si>
  <si>
    <t xml:space="preserve">22EM13300</t>
  </si>
  <si>
    <t xml:space="preserve">19CT19079</t>
  </si>
  <si>
    <t xml:space="preserve">22AT59254</t>
  </si>
  <si>
    <t xml:space="preserve">22CT61192</t>
  </si>
  <si>
    <t xml:space="preserve">18KM08011</t>
  </si>
  <si>
    <t xml:space="preserve">21LSM0651</t>
  </si>
  <si>
    <t xml:space="preserve">22EM08518</t>
  </si>
  <si>
    <t xml:space="preserve">16EM10510</t>
  </si>
  <si>
    <t xml:space="preserve">19BM14944</t>
  </si>
  <si>
    <t xml:space="preserve">20FSM0648</t>
  </si>
  <si>
    <t xml:space="preserve">17MM11372</t>
  </si>
  <si>
    <t xml:space="preserve">17MM11375</t>
  </si>
  <si>
    <t xml:space="preserve">19MM07211</t>
  </si>
  <si>
    <t xml:space="preserve">20CM09273</t>
  </si>
  <si>
    <t xml:space="preserve">18CM24174</t>
  </si>
  <si>
    <t xml:space="preserve">20GSM0694</t>
  </si>
  <si>
    <t xml:space="preserve">21KSM0607</t>
  </si>
  <si>
    <t xml:space="preserve">21LSM0656</t>
  </si>
  <si>
    <t xml:space="preserve">19EM17943</t>
  </si>
  <si>
    <t xml:space="preserve">21HM07386</t>
  </si>
  <si>
    <t xml:space="preserve">21HM07388</t>
  </si>
  <si>
    <t xml:space="preserve">21LSM0594</t>
  </si>
  <si>
    <t xml:space="preserve">21JM11296</t>
  </si>
  <si>
    <t xml:space="preserve">22ESM0862</t>
  </si>
  <si>
    <t xml:space="preserve">22CM19171</t>
  </si>
  <si>
    <t xml:space="preserve">22CM19172</t>
  </si>
  <si>
    <t xml:space="preserve">21LSM0592</t>
  </si>
  <si>
    <t xml:space="preserve">21LSM0595</t>
  </si>
  <si>
    <t xml:space="preserve">16LM08246</t>
  </si>
  <si>
    <t xml:space="preserve">17EM13888</t>
  </si>
  <si>
    <t xml:space="preserve">16FM04324</t>
  </si>
  <si>
    <t xml:space="preserve">20BM08464</t>
  </si>
  <si>
    <t xml:space="preserve">21KSM0445</t>
  </si>
  <si>
    <t xml:space="preserve">21LSM0616</t>
  </si>
  <si>
    <t xml:space="preserve">21LSM0932</t>
  </si>
  <si>
    <t xml:space="preserve">22CM24096</t>
  </si>
  <si>
    <t xml:space="preserve">21HM05878</t>
  </si>
  <si>
    <t xml:space="preserve">21KSM0420</t>
  </si>
  <si>
    <t xml:space="preserve">21LM07942</t>
  </si>
  <si>
    <t xml:space="preserve">19CM01358</t>
  </si>
  <si>
    <t xml:space="preserve">16DM19132</t>
  </si>
  <si>
    <t xml:space="preserve">16EM05352</t>
  </si>
  <si>
    <t xml:space="preserve">19BM18593</t>
  </si>
  <si>
    <t xml:space="preserve">22GM02306</t>
  </si>
  <si>
    <t xml:space="preserve">15KM07969</t>
  </si>
  <si>
    <t xml:space="preserve">18FM02442</t>
  </si>
  <si>
    <t xml:space="preserve">20HM01734</t>
  </si>
  <si>
    <t xml:space="preserve">22BM03087</t>
  </si>
  <si>
    <t xml:space="preserve">22ET63179</t>
  </si>
  <si>
    <t xml:space="preserve">22DT62205</t>
  </si>
  <si>
    <t xml:space="preserve">22EM05076</t>
  </si>
  <si>
    <t xml:space="preserve">21FT52202</t>
  </si>
  <si>
    <t xml:space="preserve">22EM05088</t>
  </si>
  <si>
    <t xml:space="preserve">18HM07301</t>
  </si>
  <si>
    <t xml:space="preserve">20BM04095</t>
  </si>
  <si>
    <t xml:space="preserve">21HSM0065</t>
  </si>
  <si>
    <t xml:space="preserve">22AM00400</t>
  </si>
  <si>
    <t xml:space="preserve">20DT37230</t>
  </si>
  <si>
    <t xml:space="preserve">21LSM0990</t>
  </si>
  <si>
    <t xml:space="preserve">21FT51031</t>
  </si>
  <si>
    <t xml:space="preserve">21FT51672</t>
  </si>
  <si>
    <t xml:space="preserve">21HT53277</t>
  </si>
  <si>
    <t xml:space="preserve">21LT57322</t>
  </si>
  <si>
    <t xml:space="preserve">22AT58617</t>
  </si>
  <si>
    <t xml:space="preserve">21GT53059</t>
  </si>
  <si>
    <t xml:space="preserve">22ET63999</t>
  </si>
  <si>
    <t xml:space="preserve">21AT45983</t>
  </si>
  <si>
    <t xml:space="preserve">21AT45558</t>
  </si>
  <si>
    <t xml:space="preserve">19AM20140</t>
  </si>
  <si>
    <t xml:space="preserve">21CM06246</t>
  </si>
  <si>
    <t xml:space="preserve">21GM14152</t>
  </si>
  <si>
    <t xml:space="preserve">21HM13786</t>
  </si>
  <si>
    <t xml:space="preserve">16GCT0006</t>
  </si>
  <si>
    <t xml:space="preserve">--</t>
  </si>
  <si>
    <t xml:space="preserve">19ACT0037</t>
  </si>
  <si>
    <t xml:space="preserve">21EM14445</t>
  </si>
  <si>
    <t xml:space="preserve">21GM16862</t>
  </si>
  <si>
    <t xml:space="preserve">22BM11368</t>
  </si>
  <si>
    <t xml:space="preserve">21CT48342</t>
  </si>
  <si>
    <t xml:space="preserve">21CT48343</t>
  </si>
  <si>
    <t xml:space="preserve">21DT49119</t>
  </si>
  <si>
    <t xml:space="preserve">21DT49481</t>
  </si>
  <si>
    <t xml:space="preserve">22CT60634</t>
  </si>
  <si>
    <t xml:space="preserve">22CT60635</t>
  </si>
  <si>
    <t xml:space="preserve">22ET64017</t>
  </si>
  <si>
    <t xml:space="preserve">22FT65162</t>
  </si>
  <si>
    <t xml:space="preserve">22DT62066</t>
  </si>
  <si>
    <t xml:space="preserve">22ET63447</t>
  </si>
  <si>
    <t xml:space="preserve">22JM16265</t>
  </si>
  <si>
    <t xml:space="preserve">22JM16294</t>
  </si>
  <si>
    <t xml:space="preserve">22LM11734</t>
  </si>
  <si>
    <t xml:space="preserve">20ASM0495</t>
  </si>
  <si>
    <t xml:space="preserve">22ESM0393</t>
  </si>
  <si>
    <t xml:space="preserve">22CM16739</t>
  </si>
  <si>
    <t xml:space="preserve">19DM17681R</t>
  </si>
  <si>
    <t xml:space="preserve">22LM06681</t>
  </si>
  <si>
    <t xml:space="preserve">21HSM0699</t>
  </si>
  <si>
    <t xml:space="preserve">21HSM0700</t>
  </si>
  <si>
    <t xml:space="preserve">22EM00903</t>
  </si>
  <si>
    <t xml:space="preserve">22GSM0656</t>
  </si>
  <si>
    <t xml:space="preserve">22KM08154</t>
  </si>
  <si>
    <t xml:space="preserve">22KSM0097</t>
  </si>
  <si>
    <t xml:space="preserve">14AM07043</t>
  </si>
  <si>
    <t xml:space="preserve">14BT39233</t>
  </si>
  <si>
    <t xml:space="preserve">21DM17405</t>
  </si>
  <si>
    <t xml:space="preserve">17DM19058</t>
  </si>
  <si>
    <t xml:space="preserve">21JM16208</t>
  </si>
  <si>
    <t xml:space="preserve">22AM18133</t>
  </si>
  <si>
    <t xml:space="preserve">21LT56983</t>
  </si>
  <si>
    <t xml:space="preserve">22FT64227</t>
  </si>
  <si>
    <t xml:space="preserve">22GM09982</t>
  </si>
  <si>
    <t xml:space="preserve">22GM09983</t>
  </si>
  <si>
    <t xml:space="preserve">21JM11294</t>
  </si>
  <si>
    <t xml:space="preserve">21JM20968</t>
  </si>
  <si>
    <t xml:space="preserve">21KM10332</t>
  </si>
  <si>
    <t xml:space="preserve">21MM11150</t>
  </si>
  <si>
    <t xml:space="preserve">21MM11151</t>
  </si>
  <si>
    <t xml:space="preserve">21HM04278</t>
  </si>
  <si>
    <t xml:space="preserve">22AM04425</t>
  </si>
  <si>
    <t xml:space="preserve">21AT45863</t>
  </si>
  <si>
    <t xml:space="preserve">21GT52245</t>
  </si>
  <si>
    <t xml:space="preserve">21JT54639</t>
  </si>
  <si>
    <t xml:space="preserve">21KT55765</t>
  </si>
  <si>
    <t xml:space="preserve">21KT56303</t>
  </si>
  <si>
    <t xml:space="preserve">20JM05670</t>
  </si>
  <si>
    <t xml:space="preserve">20LM16195</t>
  </si>
  <si>
    <t xml:space="preserve">21HM04280</t>
  </si>
  <si>
    <t xml:space="preserve">21HM04282</t>
  </si>
  <si>
    <t xml:space="preserve">17LM11596</t>
  </si>
  <si>
    <t xml:space="preserve">21JM11507</t>
  </si>
  <si>
    <t xml:space="preserve">21JM11508</t>
  </si>
  <si>
    <t xml:space="preserve">22AT58966</t>
  </si>
  <si>
    <t xml:space="preserve">22CT60653</t>
  </si>
  <si>
    <t xml:space="preserve">22DT62266</t>
  </si>
  <si>
    <t xml:space="preserve">22FT64737</t>
  </si>
  <si>
    <t xml:space="preserve">22FT64738</t>
  </si>
  <si>
    <t xml:space="preserve">22DT61796</t>
  </si>
  <si>
    <t xml:space="preserve">22DT61797</t>
  </si>
  <si>
    <t xml:space="preserve">22DT61798</t>
  </si>
  <si>
    <t xml:space="preserve">22DT61799</t>
  </si>
  <si>
    <t xml:space="preserve">22GM05566</t>
  </si>
  <si>
    <t xml:space="preserve">22GM05567</t>
  </si>
  <si>
    <t xml:space="preserve">22GT66144</t>
  </si>
  <si>
    <t xml:space="preserve">22GT65709</t>
  </si>
  <si>
    <t xml:space="preserve">22HM09295</t>
  </si>
  <si>
    <t xml:space="preserve">22HM12160</t>
  </si>
  <si>
    <t xml:space="preserve">22HT66376</t>
  </si>
  <si>
    <t xml:space="preserve">22HT67026</t>
  </si>
  <si>
    <t xml:space="preserve">22BM05062</t>
  </si>
  <si>
    <t xml:space="preserve">22ET63042</t>
  </si>
  <si>
    <t xml:space="preserve">22FT64445</t>
  </si>
  <si>
    <t xml:space="preserve">22FM02620</t>
  </si>
  <si>
    <t xml:space="preserve">22GT65463</t>
  </si>
  <si>
    <t xml:space="preserve">22FT64370</t>
  </si>
  <si>
    <t xml:space="preserve">19JT27352</t>
  </si>
  <si>
    <t xml:space="preserve">20JT41977</t>
  </si>
  <si>
    <t xml:space="preserve">21FT51006</t>
  </si>
  <si>
    <t xml:space="preserve">21LM04703</t>
  </si>
  <si>
    <t xml:space="preserve">21LM08173</t>
  </si>
  <si>
    <t xml:space="preserve">21JM20016</t>
  </si>
  <si>
    <t xml:space="preserve">21JM20018</t>
  </si>
  <si>
    <t xml:space="preserve">22BM13414</t>
  </si>
  <si>
    <t xml:space="preserve">22CM01865</t>
  </si>
  <si>
    <t xml:space="preserve">21EM08762</t>
  </si>
  <si>
    <t xml:space="preserve">21EM10384</t>
  </si>
  <si>
    <t xml:space="preserve">21HM04991</t>
  </si>
  <si>
    <t xml:space="preserve">21HM08545</t>
  </si>
  <si>
    <t xml:space="preserve">20LB00335</t>
  </si>
  <si>
    <t xml:space="preserve">15CT51953</t>
  </si>
  <si>
    <t xml:space="preserve">20KM05030</t>
  </si>
  <si>
    <t xml:space="preserve">20JB00456</t>
  </si>
  <si>
    <t xml:space="preserve">20LB00336</t>
  </si>
  <si>
    <t xml:space="preserve">21EM19628</t>
  </si>
  <si>
    <t xml:space="preserve">21FM07589</t>
  </si>
  <si>
    <t xml:space="preserve">21EM19629</t>
  </si>
  <si>
    <t xml:space="preserve">21JB00910</t>
  </si>
  <si>
    <t xml:space="preserve">22AM09854</t>
  </si>
  <si>
    <t xml:space="preserve">22FM11612</t>
  </si>
  <si>
    <t xml:space="preserve">21JB00914</t>
  </si>
  <si>
    <t xml:space="preserve">21JM12275</t>
  </si>
  <si>
    <t xml:space="preserve">21MB00324</t>
  </si>
  <si>
    <t xml:space="preserve">22AM09856</t>
  </si>
  <si>
    <t xml:space="preserve">21EM02455</t>
  </si>
  <si>
    <t xml:space="preserve">21KM08628</t>
  </si>
  <si>
    <t xml:space="preserve">21CB01820</t>
  </si>
  <si>
    <t xml:space="preserve">21FM02936</t>
  </si>
  <si>
    <t xml:space="preserve">21GB01550</t>
  </si>
  <si>
    <t xml:space="preserve">18FSM0470</t>
  </si>
  <si>
    <t xml:space="preserve">21LSM0739</t>
  </si>
  <si>
    <t xml:space="preserve">21CM11940</t>
  </si>
  <si>
    <t xml:space="preserve">21JSM0319</t>
  </si>
  <si>
    <t xml:space="preserve">21DSM0321</t>
  </si>
  <si>
    <t xml:space="preserve">17GM03582</t>
  </si>
  <si>
    <t xml:space="preserve">21DSM0379</t>
  </si>
  <si>
    <t xml:space="preserve">21ESM0384</t>
  </si>
  <si>
    <t xml:space="preserve">21CM17184</t>
  </si>
  <si>
    <t xml:space="preserve">19ASM0304</t>
  </si>
  <si>
    <t xml:space="preserve">20AM26154</t>
  </si>
  <si>
    <t xml:space="preserve">20AM26156</t>
  </si>
  <si>
    <t xml:space="preserve">22AM04554</t>
  </si>
  <si>
    <t xml:space="preserve">22CM17266</t>
  </si>
  <si>
    <t xml:space="preserve">22CM24731</t>
  </si>
  <si>
    <t xml:space="preserve">22HM15901</t>
  </si>
  <si>
    <t xml:space="preserve">22HM22837</t>
  </si>
  <si>
    <t xml:space="preserve">22JM06776</t>
  </si>
  <si>
    <t xml:space="preserve">22HM20701</t>
  </si>
  <si>
    <t xml:space="preserve">22JM06782</t>
  </si>
  <si>
    <t xml:space="preserve">21JM11398</t>
  </si>
  <si>
    <t xml:space="preserve">20CM04591</t>
  </si>
  <si>
    <t xml:space="preserve">20CM04592</t>
  </si>
  <si>
    <t xml:space="preserve">21LM17310</t>
  </si>
  <si>
    <t xml:space="preserve">22AM06893</t>
  </si>
  <si>
    <t xml:space="preserve">22GM18331</t>
  </si>
  <si>
    <t xml:space="preserve">22GM18332</t>
  </si>
  <si>
    <t xml:space="preserve">22JM07136</t>
  </si>
  <si>
    <t xml:space="preserve">22AM06895</t>
  </si>
  <si>
    <t xml:space="preserve">22AM19022</t>
  </si>
  <si>
    <t xml:space="preserve">22EM00433</t>
  </si>
  <si>
    <t xml:space="preserve">22HM04139</t>
  </si>
  <si>
    <t xml:space="preserve">22JM07145</t>
  </si>
  <si>
    <t xml:space="preserve">20BM11116</t>
  </si>
  <si>
    <t xml:space="preserve">19EM11268</t>
  </si>
  <si>
    <t xml:space="preserve">18LM18953</t>
  </si>
  <si>
    <t xml:space="preserve">19KM11297</t>
  </si>
  <si>
    <t xml:space="preserve">22FM17559A</t>
  </si>
  <si>
    <t xml:space="preserve">22BM05245</t>
  </si>
  <si>
    <t xml:space="preserve">19AM20753</t>
  </si>
  <si>
    <t xml:space="preserve">18LM01523</t>
  </si>
  <si>
    <t xml:space="preserve">19CM14867</t>
  </si>
  <si>
    <t xml:space="preserve">19JM11677</t>
  </si>
  <si>
    <t xml:space="preserve">19AM20755</t>
  </si>
  <si>
    <t xml:space="preserve">19JM11679</t>
  </si>
  <si>
    <t xml:space="preserve">18EM12182</t>
  </si>
  <si>
    <t xml:space="preserve">19JM11689</t>
  </si>
  <si>
    <t xml:space="preserve">20DM07632</t>
  </si>
  <si>
    <t xml:space="preserve">18LM12997</t>
  </si>
  <si>
    <t xml:space="preserve">19JM11691</t>
  </si>
  <si>
    <t xml:space="preserve">18LM20914</t>
  </si>
  <si>
    <t xml:space="preserve">19BM13653</t>
  </si>
  <si>
    <t xml:space="preserve">18HM00864</t>
  </si>
  <si>
    <t xml:space="preserve">19CM22029</t>
  </si>
  <si>
    <t xml:space="preserve">20BM08839</t>
  </si>
  <si>
    <t xml:space="preserve">20BM08838</t>
  </si>
  <si>
    <t xml:space="preserve">20BM23457</t>
  </si>
  <si>
    <t xml:space="preserve">19LM13999</t>
  </si>
  <si>
    <t xml:space="preserve">19DM13065</t>
  </si>
  <si>
    <t xml:space="preserve">19KM15871</t>
  </si>
  <si>
    <t xml:space="preserve">19LM03004</t>
  </si>
  <si>
    <t xml:space="preserve">20BM08851</t>
  </si>
  <si>
    <t xml:space="preserve">20BM08853</t>
  </si>
  <si>
    <t xml:space="preserve">21DM12655</t>
  </si>
  <si>
    <t xml:space="preserve">19HM14824</t>
  </si>
  <si>
    <t xml:space="preserve">19JM15255</t>
  </si>
  <si>
    <t xml:space="preserve">20MM05728</t>
  </si>
  <si>
    <t xml:space="preserve">19DM14059</t>
  </si>
  <si>
    <t xml:space="preserve">23BM11805</t>
  </si>
  <si>
    <t xml:space="preserve">21DM01120</t>
  </si>
  <si>
    <t xml:space="preserve">21EM14740</t>
  </si>
  <si>
    <t xml:space="preserve">21CM21495</t>
  </si>
  <si>
    <t xml:space="preserve">21CM21496</t>
  </si>
  <si>
    <t xml:space="preserve">21DM10261</t>
  </si>
  <si>
    <t xml:space="preserve">21DM10262</t>
  </si>
  <si>
    <t xml:space="preserve">21DM10263</t>
  </si>
  <si>
    <t xml:space="preserve">19GM21192</t>
  </si>
  <si>
    <t xml:space="preserve">21MM01907</t>
  </si>
  <si>
    <t xml:space="preserve">22EM06987</t>
  </si>
  <si>
    <t xml:space="preserve">22LM18085</t>
  </si>
  <si>
    <t xml:space="preserve">21BM09704</t>
  </si>
  <si>
    <t xml:space="preserve">18KM05343</t>
  </si>
  <si>
    <t xml:space="preserve">21JM14024</t>
  </si>
  <si>
    <t xml:space="preserve">21DM11788</t>
  </si>
  <si>
    <t xml:space="preserve">17JM15536</t>
  </si>
  <si>
    <t xml:space="preserve">21EM19641</t>
  </si>
  <si>
    <t xml:space="preserve">21FM11872</t>
  </si>
  <si>
    <t xml:space="preserve">22FM21235</t>
  </si>
  <si>
    <t xml:space="preserve">22CM12766</t>
  </si>
  <si>
    <t xml:space="preserve">22GM06625</t>
  </si>
  <si>
    <t xml:space="preserve">21LM00933</t>
  </si>
  <si>
    <t xml:space="preserve">21DM06051</t>
  </si>
  <si>
    <t xml:space="preserve">21EM19447</t>
  </si>
  <si>
    <t xml:space="preserve">21JM16260</t>
  </si>
  <si>
    <t xml:space="preserve">21MM03180</t>
  </si>
  <si>
    <t xml:space="preserve">22GM06626</t>
  </si>
  <si>
    <t xml:space="preserve">22GM06627</t>
  </si>
  <si>
    <t xml:space="preserve">19GM07150</t>
  </si>
  <si>
    <t xml:space="preserve">21FM01572</t>
  </si>
  <si>
    <t xml:space="preserve">22KM13828</t>
  </si>
  <si>
    <t xml:space="preserve">22BM04676</t>
  </si>
  <si>
    <t xml:space="preserve">19GM05196</t>
  </si>
  <si>
    <t xml:space="preserve">19GM07151</t>
  </si>
  <si>
    <t xml:space="preserve">22CM15882</t>
  </si>
  <si>
    <t xml:space="preserve">22DM02806</t>
  </si>
  <si>
    <t xml:space="preserve">22CM12770</t>
  </si>
  <si>
    <t xml:space="preserve">22GM06629</t>
  </si>
  <si>
    <t xml:space="preserve">19GM12463</t>
  </si>
  <si>
    <t xml:space="preserve">22FM21236</t>
  </si>
  <si>
    <t xml:space="preserve">22HM10821</t>
  </si>
  <si>
    <t xml:space="preserve">19GM09799</t>
  </si>
  <si>
    <t xml:space="preserve">21DM11033</t>
  </si>
  <si>
    <t xml:space="preserve">19GM12465</t>
  </si>
  <si>
    <t xml:space="preserve">20BM11752</t>
  </si>
  <si>
    <t xml:space="preserve">22GM11594</t>
  </si>
  <si>
    <t xml:space="preserve">22KM14866</t>
  </si>
  <si>
    <t xml:space="preserve">19KM22894</t>
  </si>
  <si>
    <t xml:space="preserve">22KM03840</t>
  </si>
  <si>
    <t xml:space="preserve">23BM08964</t>
  </si>
  <si>
    <t xml:space="preserve">23AM16428</t>
  </si>
  <si>
    <t xml:space="preserve">22KM11889</t>
  </si>
  <si>
    <t xml:space="preserve">21JM13278</t>
  </si>
  <si>
    <t xml:space="preserve">21KM03828</t>
  </si>
  <si>
    <t xml:space="preserve">21KM20805</t>
  </si>
  <si>
    <t xml:space="preserve">22BM00778</t>
  </si>
  <si>
    <t xml:space="preserve">21JM18389</t>
  </si>
  <si>
    <t xml:space="preserve">21KM20806</t>
  </si>
  <si>
    <t xml:space="preserve">21KM05821</t>
  </si>
  <si>
    <t xml:space="preserve">21CM01766</t>
  </si>
  <si>
    <t xml:space="preserve">21EM08769</t>
  </si>
  <si>
    <t xml:space="preserve">21JM06625</t>
  </si>
  <si>
    <t xml:space="preserve">22KM04579</t>
  </si>
  <si>
    <t xml:space="preserve">22KM09986</t>
  </si>
  <si>
    <t xml:space="preserve">21DM14201</t>
  </si>
  <si>
    <t xml:space="preserve">21KM02638</t>
  </si>
  <si>
    <t xml:space="preserve">21KM07190</t>
  </si>
  <si>
    <t xml:space="preserve">22HM08421</t>
  </si>
  <si>
    <t xml:space="preserve">21EM06753</t>
  </si>
  <si>
    <t xml:space="preserve">21JM19117</t>
  </si>
  <si>
    <t xml:space="preserve">21MM01421</t>
  </si>
  <si>
    <t xml:space="preserve">22HM08423</t>
  </si>
  <si>
    <t xml:space="preserve">22JM07898</t>
  </si>
  <si>
    <t xml:space="preserve">22JM07900</t>
  </si>
  <si>
    <t xml:space="preserve">22JM16394</t>
  </si>
  <si>
    <t xml:space="preserve">19KM21683</t>
  </si>
  <si>
    <t xml:space="preserve">20CM04623</t>
  </si>
  <si>
    <t xml:space="preserve">19FM13940</t>
  </si>
  <si>
    <t xml:space="preserve">15GM15061</t>
  </si>
  <si>
    <t xml:space="preserve">20CM25781</t>
  </si>
  <si>
    <t xml:space="preserve">18LM19225</t>
  </si>
  <si>
    <t xml:space="preserve">19KM05453</t>
  </si>
  <si>
    <t xml:space="preserve">19LM08112</t>
  </si>
  <si>
    <t xml:space="preserve">19KM05454</t>
  </si>
  <si>
    <t xml:space="preserve">18EM13164</t>
  </si>
  <si>
    <t xml:space="preserve">20MM06592</t>
  </si>
  <si>
    <t xml:space="preserve">20CM04372</t>
  </si>
  <si>
    <t xml:space="preserve">19KM05457</t>
  </si>
  <si>
    <t xml:space="preserve">19KM24961</t>
  </si>
  <si>
    <t xml:space="preserve">19HM08084</t>
  </si>
  <si>
    <t xml:space="preserve">22GM05177</t>
  </si>
  <si>
    <t xml:space="preserve">21AM08602</t>
  </si>
  <si>
    <t xml:space="preserve">22JM07902</t>
  </si>
  <si>
    <t xml:space="preserve">19EM18615</t>
  </si>
  <si>
    <t xml:space="preserve">21JM13974</t>
  </si>
  <si>
    <t xml:space="preserve">19HM06322</t>
  </si>
  <si>
    <t xml:space="preserve">20LM00454</t>
  </si>
  <si>
    <t xml:space="preserve">22AM08766</t>
  </si>
  <si>
    <t xml:space="preserve">19HM17248</t>
  </si>
  <si>
    <t xml:space="preserve">19EM19218</t>
  </si>
  <si>
    <t xml:space="preserve">19BM08220</t>
  </si>
  <si>
    <t xml:space="preserve">19CM24005</t>
  </si>
  <si>
    <t xml:space="preserve">22AM04622</t>
  </si>
  <si>
    <t xml:space="preserve">22AM08768</t>
  </si>
  <si>
    <t xml:space="preserve">22BM06849</t>
  </si>
  <si>
    <t xml:space="preserve">22AM08770</t>
  </si>
  <si>
    <t xml:space="preserve">22AM08771</t>
  </si>
  <si>
    <t xml:space="preserve">19FM11967</t>
  </si>
  <si>
    <t xml:space="preserve">19FM21613</t>
  </si>
  <si>
    <t xml:space="preserve">21MM00301</t>
  </si>
  <si>
    <t xml:space="preserve">22AM18225</t>
  </si>
  <si>
    <t xml:space="preserve">22AM08774</t>
  </si>
  <si>
    <t xml:space="preserve">18FM09285</t>
  </si>
  <si>
    <t xml:space="preserve">19DM15824</t>
  </si>
  <si>
    <t xml:space="preserve">19KT29100</t>
  </si>
  <si>
    <t xml:space="preserve">22BT59512</t>
  </si>
  <si>
    <t xml:space="preserve">19ET21467</t>
  </si>
  <si>
    <t xml:space="preserve">21LT57513</t>
  </si>
  <si>
    <t xml:space="preserve">22CT61522</t>
  </si>
  <si>
    <t xml:space="preserve">19AT14530</t>
  </si>
  <si>
    <t xml:space="preserve">20AT32667</t>
  </si>
  <si>
    <t xml:space="preserve">20BT34920</t>
  </si>
  <si>
    <t xml:space="preserve">21KT55380</t>
  </si>
  <si>
    <t xml:space="preserve">21LT57041</t>
  </si>
  <si>
    <t xml:space="preserve">19HT26849</t>
  </si>
  <si>
    <t xml:space="preserve">20AT32669</t>
  </si>
  <si>
    <t xml:space="preserve">19HT26577</t>
  </si>
  <si>
    <t xml:space="preserve">20JT41893</t>
  </si>
  <si>
    <t xml:space="preserve">21KT55436</t>
  </si>
  <si>
    <t xml:space="preserve">21KT55437</t>
  </si>
  <si>
    <t xml:space="preserve">21LT56579</t>
  </si>
  <si>
    <t xml:space="preserve">21LT57274</t>
  </si>
  <si>
    <t xml:space="preserve">22DT62079</t>
  </si>
  <si>
    <t xml:space="preserve">21MT57888</t>
  </si>
  <si>
    <t xml:space="preserve">20CT35903</t>
  </si>
  <si>
    <t xml:space="preserve">19GT25375</t>
  </si>
  <si>
    <t xml:space="preserve">19LT30376</t>
  </si>
  <si>
    <t xml:space="preserve">20FM00841</t>
  </si>
  <si>
    <t xml:space="preserve">19JM14607</t>
  </si>
  <si>
    <t xml:space="preserve">19AM05451</t>
  </si>
  <si>
    <t xml:space="preserve">20JM11541</t>
  </si>
  <si>
    <t xml:space="preserve">19AM23017</t>
  </si>
  <si>
    <t xml:space="preserve">20EM16868</t>
  </si>
  <si>
    <t xml:space="preserve">21HM09397</t>
  </si>
  <si>
    <t xml:space="preserve">20KM10604</t>
  </si>
  <si>
    <t xml:space="preserve">20CM22033</t>
  </si>
  <si>
    <t xml:space="preserve">20JM06971</t>
  </si>
  <si>
    <t xml:space="preserve">22BM01904</t>
  </si>
  <si>
    <t xml:space="preserve">20EM01395</t>
  </si>
  <si>
    <t xml:space="preserve">22BM16513</t>
  </si>
  <si>
    <t xml:space="preserve">20KM08862</t>
  </si>
  <si>
    <t xml:space="preserve">20KM00878</t>
  </si>
  <si>
    <t xml:space="preserve">21BM12247</t>
  </si>
  <si>
    <t xml:space="preserve">22EM19009</t>
  </si>
  <si>
    <t xml:space="preserve">19BM16634</t>
  </si>
  <si>
    <t xml:space="preserve">19GM17715</t>
  </si>
  <si>
    <t xml:space="preserve">18LM04280</t>
  </si>
  <si>
    <t xml:space="preserve">19EM20064</t>
  </si>
  <si>
    <t xml:space="preserve">19DM27839</t>
  </si>
  <si>
    <t xml:space="preserve">19EM20066</t>
  </si>
  <si>
    <t xml:space="preserve">19FM12999</t>
  </si>
  <si>
    <t xml:space="preserve">22KM03914</t>
  </si>
  <si>
    <t xml:space="preserve">21HM07056</t>
  </si>
  <si>
    <t xml:space="preserve">22LM06964</t>
  </si>
  <si>
    <t xml:space="preserve">22DM08702</t>
  </si>
  <si>
    <t xml:space="preserve">19AM17189</t>
  </si>
  <si>
    <t xml:space="preserve">14BM01481</t>
  </si>
  <si>
    <t xml:space="preserve">19BM07111</t>
  </si>
  <si>
    <t xml:space="preserve">19BM12348</t>
  </si>
  <si>
    <t xml:space="preserve">19CM05121</t>
  </si>
  <si>
    <t xml:space="preserve">22EM03254</t>
  </si>
  <si>
    <t xml:space="preserve">19BM17444</t>
  </si>
  <si>
    <t xml:space="preserve">22EM03259</t>
  </si>
  <si>
    <t xml:space="preserve">22EM03260</t>
  </si>
  <si>
    <t xml:space="preserve">14BM07524</t>
  </si>
  <si>
    <t xml:space="preserve">14BM08692</t>
  </si>
  <si>
    <t xml:space="preserve">14BM09838</t>
  </si>
  <si>
    <t xml:space="preserve">14BM13280</t>
  </si>
  <si>
    <t xml:space="preserve">17AM00062</t>
  </si>
  <si>
    <t xml:space="preserve">22AM12152</t>
  </si>
  <si>
    <t xml:space="preserve">19BM04281</t>
  </si>
  <si>
    <t xml:space="preserve">19EM04333</t>
  </si>
  <si>
    <t xml:space="preserve">19BM03158</t>
  </si>
  <si>
    <t xml:space="preserve">19DM15114</t>
  </si>
  <si>
    <t xml:space="preserve">19AM10877</t>
  </si>
  <si>
    <t xml:space="preserve">14CM05653</t>
  </si>
  <si>
    <t xml:space="preserve">19HM05340</t>
  </si>
  <si>
    <t xml:space="preserve">21EM17309</t>
  </si>
  <si>
    <t xml:space="preserve">20AM09329</t>
  </si>
  <si>
    <t xml:space="preserve">20CM09769</t>
  </si>
  <si>
    <t xml:space="preserve">20CM10153</t>
  </si>
  <si>
    <t xml:space="preserve">19DM19120</t>
  </si>
  <si>
    <t xml:space="preserve">19DM03136</t>
  </si>
  <si>
    <t xml:space="preserve">19DM23675</t>
  </si>
  <si>
    <t xml:space="preserve">19EM13624</t>
  </si>
  <si>
    <t xml:space="preserve">19DM12446</t>
  </si>
  <si>
    <t xml:space="preserve">19DM28661</t>
  </si>
  <si>
    <t xml:space="preserve">18FM21737</t>
  </si>
  <si>
    <t xml:space="preserve">14GM15845</t>
  </si>
  <si>
    <t xml:space="preserve">18LM11539</t>
  </si>
  <si>
    <t xml:space="preserve">11JM08858</t>
  </si>
  <si>
    <t xml:space="preserve">14BM09414</t>
  </si>
  <si>
    <t xml:space="preserve">18LM13338</t>
  </si>
  <si>
    <t xml:space="preserve">19EM20397</t>
  </si>
  <si>
    <t xml:space="preserve">11JM08856</t>
  </si>
  <si>
    <t xml:space="preserve">13KM13247</t>
  </si>
  <si>
    <t xml:space="preserve">18FM04673</t>
  </si>
  <si>
    <t xml:space="preserve">18AM06870</t>
  </si>
  <si>
    <t xml:space="preserve">19CM23736</t>
  </si>
  <si>
    <t xml:space="preserve">19EM07727</t>
  </si>
  <si>
    <t xml:space="preserve">19DM03138</t>
  </si>
  <si>
    <t xml:space="preserve">19FM06017</t>
  </si>
  <si>
    <t xml:space="preserve">09EM17977</t>
  </si>
  <si>
    <t xml:space="preserve">09EM17981</t>
  </si>
  <si>
    <t xml:space="preserve">09JM11409</t>
  </si>
  <si>
    <t xml:space="preserve">19HM04069</t>
  </si>
  <si>
    <t xml:space="preserve">19HM04070</t>
  </si>
  <si>
    <t xml:space="preserve">14EM16505</t>
  </si>
  <si>
    <t xml:space="preserve">22EM09372</t>
  </si>
  <si>
    <t xml:space="preserve">22GM07350</t>
  </si>
  <si>
    <t xml:space="preserve">22HM13384</t>
  </si>
  <si>
    <t xml:space="preserve">23BM03880</t>
  </si>
  <si>
    <t xml:space="preserve">22FM13105</t>
  </si>
  <si>
    <t xml:space="preserve">22HM13070</t>
  </si>
  <si>
    <t xml:space="preserve">23BM03882</t>
  </si>
  <si>
    <t xml:space="preserve">23BM03883</t>
  </si>
  <si>
    <t xml:space="preserve">22DM20885</t>
  </si>
  <si>
    <t xml:space="preserve">22DM20887</t>
  </si>
  <si>
    <t xml:space="preserve">22DM20888</t>
  </si>
  <si>
    <t xml:space="preserve">19LM14322</t>
  </si>
  <si>
    <t xml:space="preserve">22BM12324</t>
  </si>
  <si>
    <t xml:space="preserve">22CM18406</t>
  </si>
  <si>
    <t xml:space="preserve">22CM18407</t>
  </si>
  <si>
    <t xml:space="preserve">22EM04187</t>
  </si>
  <si>
    <t xml:space="preserve">19LM14727</t>
  </si>
  <si>
    <t xml:space="preserve">21MM16098</t>
  </si>
  <si>
    <t xml:space="preserve">22CM22148</t>
  </si>
  <si>
    <t xml:space="preserve">22DM20890</t>
  </si>
  <si>
    <t xml:space="preserve">20BM11793</t>
  </si>
  <si>
    <t xml:space="preserve">21MM16770</t>
  </si>
  <si>
    <t xml:space="preserve">21MM16771</t>
  </si>
  <si>
    <t xml:space="preserve">19EM12041</t>
  </si>
  <si>
    <t xml:space="preserve">22BM03517</t>
  </si>
  <si>
    <t xml:space="preserve">22CM22149</t>
  </si>
  <si>
    <t xml:space="preserve">22BM12325</t>
  </si>
  <si>
    <t xml:space="preserve">22EM06393</t>
  </si>
  <si>
    <t xml:space="preserve">22EM09377</t>
  </si>
  <si>
    <t xml:space="preserve">21HM08553</t>
  </si>
  <si>
    <t xml:space="preserve">22AM00780</t>
  </si>
  <si>
    <t xml:space="preserve">22BM03518</t>
  </si>
  <si>
    <t xml:space="preserve">22BM03519</t>
  </si>
  <si>
    <t xml:space="preserve">22CM23647</t>
  </si>
  <si>
    <t xml:space="preserve">19EM20402</t>
  </si>
  <si>
    <t xml:space="preserve">21JM15561</t>
  </si>
  <si>
    <t xml:space="preserve">22AM01637</t>
  </si>
  <si>
    <t xml:space="preserve">19FM00304</t>
  </si>
  <si>
    <t xml:space="preserve">21EM04665</t>
  </si>
  <si>
    <t xml:space="preserve">21MM05194</t>
  </si>
  <si>
    <t xml:space="preserve">18JM02603</t>
  </si>
  <si>
    <t xml:space="preserve">19EM20404</t>
  </si>
  <si>
    <t xml:space="preserve">19MM09948</t>
  </si>
  <si>
    <t xml:space="preserve">20AM26738</t>
  </si>
  <si>
    <t xml:space="preserve">20BM17283</t>
  </si>
  <si>
    <t xml:space="preserve">19MM05232</t>
  </si>
  <si>
    <t xml:space="preserve">21GM14584</t>
  </si>
  <si>
    <t xml:space="preserve">21HM08554</t>
  </si>
  <si>
    <t xml:space="preserve">22BM12327</t>
  </si>
  <si>
    <t xml:space="preserve">12BM16648</t>
  </si>
  <si>
    <t xml:space="preserve">18CM05204</t>
  </si>
  <si>
    <t xml:space="preserve">21CM24153</t>
  </si>
  <si>
    <t xml:space="preserve">21JM15562</t>
  </si>
  <si>
    <t xml:space="preserve">17JM00375</t>
  </si>
  <si>
    <t xml:space="preserve">21JM17466</t>
  </si>
  <si>
    <t xml:space="preserve">19EM22466</t>
  </si>
  <si>
    <t xml:space="preserve">19FM00305</t>
  </si>
  <si>
    <t xml:space="preserve">20BM03404</t>
  </si>
  <si>
    <t xml:space="preserve">18MM07396</t>
  </si>
  <si>
    <t xml:space="preserve">18MM12016</t>
  </si>
  <si>
    <t xml:space="preserve">19AM14490</t>
  </si>
  <si>
    <t xml:space="preserve">19DM24234</t>
  </si>
  <si>
    <t xml:space="preserve">19EM00183</t>
  </si>
  <si>
    <t xml:space="preserve">19EM24722</t>
  </si>
  <si>
    <t xml:space="preserve">19MM14429</t>
  </si>
  <si>
    <t xml:space="preserve">19MM16454</t>
  </si>
  <si>
    <t xml:space="preserve">20CM09748</t>
  </si>
  <si>
    <t xml:space="preserve">22HM12175</t>
  </si>
  <si>
    <t xml:space="preserve">23BM03511</t>
  </si>
  <si>
    <t xml:space="preserve">23CM08684</t>
  </si>
  <si>
    <t xml:space="preserve">22CM19384</t>
  </si>
  <si>
    <t xml:space="preserve">22DM02623</t>
  </si>
  <si>
    <t xml:space="preserve">22DM06956</t>
  </si>
  <si>
    <t xml:space="preserve">22DM06957</t>
  </si>
  <si>
    <t xml:space="preserve">22DM06958</t>
  </si>
  <si>
    <t xml:space="preserve">22DM06959</t>
  </si>
  <si>
    <t xml:space="preserve">22DM06960</t>
  </si>
  <si>
    <t xml:space="preserve">22DM06961</t>
  </si>
  <si>
    <t xml:space="preserve">22DM06962</t>
  </si>
  <si>
    <t xml:space="preserve">22DM08824</t>
  </si>
  <si>
    <t xml:space="preserve">22DM08825</t>
  </si>
  <si>
    <t xml:space="preserve">22DM08826</t>
  </si>
  <si>
    <t xml:space="preserve">22DM08827</t>
  </si>
  <si>
    <t xml:space="preserve">22DM08828</t>
  </si>
  <si>
    <t xml:space="preserve">22DM08829</t>
  </si>
  <si>
    <t xml:space="preserve">22DM08830</t>
  </si>
  <si>
    <t xml:space="preserve">22DM08831</t>
  </si>
  <si>
    <t xml:space="preserve">22DM17041</t>
  </si>
  <si>
    <t xml:space="preserve">22DM17042</t>
  </si>
  <si>
    <t xml:space="preserve">22DM17043</t>
  </si>
  <si>
    <t xml:space="preserve">22DM17044</t>
  </si>
  <si>
    <t xml:space="preserve">22DM17045</t>
  </si>
  <si>
    <t xml:space="preserve">22DM17046</t>
  </si>
  <si>
    <t xml:space="preserve">22HM16418</t>
  </si>
  <si>
    <t xml:space="preserve">22HM16419</t>
  </si>
  <si>
    <t xml:space="preserve">22HM19184</t>
  </si>
  <si>
    <t xml:space="preserve">22KM10140</t>
  </si>
  <si>
    <t xml:space="preserve">22LM10694</t>
  </si>
  <si>
    <t xml:space="preserve">23AM02565</t>
  </si>
  <si>
    <t xml:space="preserve">23AM05721</t>
  </si>
  <si>
    <t xml:space="preserve">23AM05722</t>
  </si>
  <si>
    <t xml:space="preserve">23BM03512</t>
  </si>
  <si>
    <t xml:space="preserve">23BM07968</t>
  </si>
  <si>
    <t xml:space="preserve">23CM03611</t>
  </si>
  <si>
    <t xml:space="preserve">23CM05938</t>
  </si>
  <si>
    <t xml:space="preserve">23CM11672</t>
  </si>
  <si>
    <t xml:space="preserve">23DM02520</t>
  </si>
  <si>
    <t xml:space="preserve">22AM11110</t>
  </si>
  <si>
    <t xml:space="preserve">22DM08837</t>
  </si>
  <si>
    <t xml:space="preserve">22LM11418</t>
  </si>
  <si>
    <t xml:space="preserve">22FM18042</t>
  </si>
  <si>
    <t xml:space="preserve">22GM09132</t>
  </si>
  <si>
    <t xml:space="preserve">20BM03112</t>
  </si>
  <si>
    <t xml:space="preserve">22BM14340</t>
  </si>
  <si>
    <t xml:space="preserve">22BM18359</t>
  </si>
  <si>
    <t xml:space="preserve">22EM03574</t>
  </si>
  <si>
    <t xml:space="preserve">22AM11111</t>
  </si>
  <si>
    <t xml:space="preserve">22AM11113</t>
  </si>
  <si>
    <t xml:space="preserve">22DM12524</t>
  </si>
  <si>
    <t xml:space="preserve">19LM02748</t>
  </si>
  <si>
    <t xml:space="preserve">20AM09531</t>
  </si>
  <si>
    <t xml:space="preserve">21DM09345</t>
  </si>
  <si>
    <t xml:space="preserve">21EM03639</t>
  </si>
  <si>
    <t xml:space="preserve">21FM08015</t>
  </si>
  <si>
    <t xml:space="preserve">22BM14341</t>
  </si>
  <si>
    <t xml:space="preserve">22BM18360</t>
  </si>
  <si>
    <t xml:space="preserve">22DM12525</t>
  </si>
  <si>
    <t xml:space="preserve">21LM06333</t>
  </si>
  <si>
    <t xml:space="preserve">22BM04297</t>
  </si>
  <si>
    <t xml:space="preserve">22BM11973</t>
  </si>
  <si>
    <t xml:space="preserve">19BM02655</t>
  </si>
  <si>
    <t xml:space="preserve">19BM10338</t>
  </si>
  <si>
    <t xml:space="preserve">19LM08063</t>
  </si>
  <si>
    <t xml:space="preserve">21CM19120</t>
  </si>
  <si>
    <t xml:space="preserve">21DM09346</t>
  </si>
  <si>
    <t xml:space="preserve">21DM09347</t>
  </si>
  <si>
    <t xml:space="preserve">18DM22018</t>
  </si>
  <si>
    <t xml:space="preserve">19GM21892</t>
  </si>
  <si>
    <t xml:space="preserve">20BM23044</t>
  </si>
  <si>
    <t xml:space="preserve">22BM00785</t>
  </si>
  <si>
    <t xml:space="preserve">22BM14342</t>
  </si>
  <si>
    <t xml:space="preserve">19KM14293</t>
  </si>
  <si>
    <t xml:space="preserve">20BM03126</t>
  </si>
  <si>
    <t xml:space="preserve">21DM09349</t>
  </si>
  <si>
    <t xml:space="preserve">19FM01990</t>
  </si>
  <si>
    <t xml:space="preserve">21DM09352</t>
  </si>
  <si>
    <t xml:space="preserve">22BM02855</t>
  </si>
  <si>
    <t xml:space="preserve">22BM14343</t>
  </si>
  <si>
    <t xml:space="preserve">19LM03625</t>
  </si>
  <si>
    <t xml:space="preserve">22BM02856</t>
  </si>
  <si>
    <t xml:space="preserve">22BM02857</t>
  </si>
  <si>
    <t xml:space="preserve">22BM02858</t>
  </si>
  <si>
    <t xml:space="preserve">22BM06853</t>
  </si>
  <si>
    <t xml:space="preserve">22DM08840</t>
  </si>
  <si>
    <t xml:space="preserve">22DM11200</t>
  </si>
  <si>
    <t xml:space="preserve">21JM18245</t>
  </si>
  <si>
    <t xml:space="preserve">22BM04300</t>
  </si>
  <si>
    <t xml:space="preserve">22DM08225</t>
  </si>
  <si>
    <t xml:space="preserve">22FM18043</t>
  </si>
  <si>
    <t xml:space="preserve">19CM11146</t>
  </si>
  <si>
    <t xml:space="preserve">19LM08065</t>
  </si>
  <si>
    <t xml:space="preserve">18AM05979</t>
  </si>
  <si>
    <t xml:space="preserve">20AM20307</t>
  </si>
  <si>
    <t xml:space="preserve">22BM00786</t>
  </si>
  <si>
    <t xml:space="preserve">19KM14295</t>
  </si>
  <si>
    <t xml:space="preserve">20CM01036</t>
  </si>
  <si>
    <t xml:space="preserve">22DM12530</t>
  </si>
  <si>
    <t xml:space="preserve">20CM01037</t>
  </si>
  <si>
    <t xml:space="preserve">19DM16252</t>
  </si>
  <si>
    <t xml:space="preserve">19EM11085</t>
  </si>
  <si>
    <t xml:space="preserve">18GM07538</t>
  </si>
  <si>
    <t xml:space="preserve">14LM05394</t>
  </si>
  <si>
    <t xml:space="preserve">18FM13789</t>
  </si>
  <si>
    <t xml:space="preserve">15BM02139</t>
  </si>
  <si>
    <t xml:space="preserve">15GM17408</t>
  </si>
  <si>
    <t xml:space="preserve">19GM14002</t>
  </si>
  <si>
    <t xml:space="preserve">21HM13643</t>
  </si>
  <si>
    <t xml:space="preserve">22CM14406</t>
  </si>
  <si>
    <t xml:space="preserve">19GM17443</t>
  </si>
  <si>
    <t xml:space="preserve">16EM11822</t>
  </si>
  <si>
    <t xml:space="preserve">16FM11991</t>
  </si>
  <si>
    <t xml:space="preserve">16KM02144</t>
  </si>
  <si>
    <t xml:space="preserve">16JM13659</t>
  </si>
  <si>
    <t xml:space="preserve">18AM21271</t>
  </si>
  <si>
    <t xml:space="preserve">18FM15801</t>
  </si>
  <si>
    <t xml:space="preserve">18GM05992</t>
  </si>
  <si>
    <t xml:space="preserve">20EM00642</t>
  </si>
  <si>
    <t xml:space="preserve">18GM05993</t>
  </si>
  <si>
    <t xml:space="preserve">18BM05446</t>
  </si>
  <si>
    <t xml:space="preserve">19JM01603</t>
  </si>
  <si>
    <t xml:space="preserve">19GM24152</t>
  </si>
  <si>
    <t xml:space="preserve">18FM19044</t>
  </si>
  <si>
    <t xml:space="preserve">18FM20242</t>
  </si>
  <si>
    <t xml:space="preserve">18FM20243</t>
  </si>
  <si>
    <t xml:space="preserve">22CM16148</t>
  </si>
  <si>
    <t xml:space="preserve">19AM06675</t>
  </si>
  <si>
    <t xml:space="preserve">21HM13645</t>
  </si>
  <si>
    <t xml:space="preserve">19AM17194</t>
  </si>
  <si>
    <t xml:space="preserve">22EM19169</t>
  </si>
  <si>
    <t xml:space="preserve">19AM06677</t>
  </si>
  <si>
    <t xml:space="preserve">18EM17898</t>
  </si>
  <si>
    <t xml:space="preserve">18FM07443</t>
  </si>
  <si>
    <t xml:space="preserve">18MM15224</t>
  </si>
  <si>
    <t xml:space="preserve">19GM21896</t>
  </si>
  <si>
    <t xml:space="preserve">21DM08398</t>
  </si>
  <si>
    <t xml:space="preserve">21JM08914</t>
  </si>
  <si>
    <t xml:space="preserve">22DM12681</t>
  </si>
  <si>
    <t xml:space="preserve">22DM08843</t>
  </si>
  <si>
    <t xml:space="preserve">22BM18361</t>
  </si>
  <si>
    <t xml:space="preserve">22FM18046</t>
  </si>
  <si>
    <t xml:space="preserve">22CM10323</t>
  </si>
  <si>
    <t xml:space="preserve">18LM02487</t>
  </si>
  <si>
    <t xml:space="preserve">22BM04302</t>
  </si>
  <si>
    <t xml:space="preserve">22CM22651</t>
  </si>
  <si>
    <t xml:space="preserve">22EM08045</t>
  </si>
  <si>
    <t xml:space="preserve">19CM24022</t>
  </si>
  <si>
    <t xml:space="preserve">21KM07915</t>
  </si>
  <si>
    <t xml:space="preserve">21LM06711</t>
  </si>
  <si>
    <t xml:space="preserve">22BM01871</t>
  </si>
  <si>
    <t xml:space="preserve">19FM17003</t>
  </si>
  <si>
    <t xml:space="preserve">21KM07917</t>
  </si>
  <si>
    <t xml:space="preserve">21LM06713</t>
  </si>
  <si>
    <t xml:space="preserve">22BM14345</t>
  </si>
  <si>
    <t xml:space="preserve">22FM07351</t>
  </si>
  <si>
    <t xml:space="preserve">22BM01872</t>
  </si>
  <si>
    <t xml:space="preserve">22AM16409</t>
  </si>
  <si>
    <t xml:space="preserve">22DM05314</t>
  </si>
  <si>
    <t xml:space="preserve">18HM10280</t>
  </si>
  <si>
    <t xml:space="preserve">19DM03720</t>
  </si>
  <si>
    <t xml:space="preserve">21DM05563</t>
  </si>
  <si>
    <t xml:space="preserve">21EM08521</t>
  </si>
  <si>
    <t xml:space="preserve">18LM18987</t>
  </si>
  <si>
    <t xml:space="preserve">18MM06160</t>
  </si>
  <si>
    <t xml:space="preserve">19GM11264</t>
  </si>
  <si>
    <t xml:space="preserve">21FM08019</t>
  </si>
  <si>
    <t xml:space="preserve">18DM22031</t>
  </si>
  <si>
    <t xml:space="preserve">18LM18988</t>
  </si>
  <si>
    <t xml:space="preserve">19FM17005</t>
  </si>
  <si>
    <t xml:space="preserve">15CM04921</t>
  </si>
  <si>
    <t xml:space="preserve">15FM10380</t>
  </si>
  <si>
    <t xml:space="preserve">16GM06723</t>
  </si>
  <si>
    <t xml:space="preserve">18LM02472</t>
  </si>
  <si>
    <t xml:space="preserve">18LM13442</t>
  </si>
  <si>
    <t xml:space="preserve">19GM11265</t>
  </si>
  <si>
    <t xml:space="preserve">18DM22034</t>
  </si>
  <si>
    <t xml:space="preserve">18GM07579</t>
  </si>
  <si>
    <t xml:space="preserve">19GM11277</t>
  </si>
  <si>
    <t xml:space="preserve">19LM08068</t>
  </si>
  <si>
    <t xml:space="preserve">18GM13769</t>
  </si>
  <si>
    <t xml:space="preserve">18AM15201</t>
  </si>
  <si>
    <t xml:space="preserve">19BM02646</t>
  </si>
  <si>
    <t xml:space="preserve">18EM23033</t>
  </si>
  <si>
    <t xml:space="preserve">18FM12846</t>
  </si>
  <si>
    <t xml:space="preserve">18MM06161</t>
  </si>
  <si>
    <t xml:space="preserve">20JM19978</t>
  </si>
  <si>
    <t xml:space="preserve">19GM11282</t>
  </si>
  <si>
    <t xml:space="preserve">20CM14786</t>
  </si>
  <si>
    <t xml:space="preserve">19BM02644</t>
  </si>
  <si>
    <t xml:space="preserve">19FM21620</t>
  </si>
  <si>
    <t xml:space="preserve">17KM14028</t>
  </si>
  <si>
    <t xml:space="preserve">18FM02635</t>
  </si>
  <si>
    <t xml:space="preserve">19JM21714</t>
  </si>
  <si>
    <t xml:space="preserve">15HM11051</t>
  </si>
  <si>
    <t xml:space="preserve">19LM08069</t>
  </si>
  <si>
    <t xml:space="preserve">19GM21904</t>
  </si>
  <si>
    <t xml:space="preserve">20BM25682</t>
  </si>
  <si>
    <t xml:space="preserve">19GM06531</t>
  </si>
  <si>
    <t xml:space="preserve">21CM18432</t>
  </si>
  <si>
    <t xml:space="preserve">19KM19404</t>
  </si>
  <si>
    <t xml:space="preserve">19KM19405</t>
  </si>
  <si>
    <t xml:space="preserve">21KM07233</t>
  </si>
  <si>
    <t xml:space="preserve">22BM18365</t>
  </si>
  <si>
    <t xml:space="preserve">21KM07918</t>
  </si>
  <si>
    <t xml:space="preserve">22DM02630</t>
  </si>
  <si>
    <t xml:space="preserve">21EM09291</t>
  </si>
  <si>
    <t xml:space="preserve">21KM07919</t>
  </si>
  <si>
    <t xml:space="preserve">20AM09537</t>
  </si>
  <si>
    <t xml:space="preserve">20AM20315</t>
  </si>
  <si>
    <t xml:space="preserve">21LM06719</t>
  </si>
  <si>
    <t xml:space="preserve">22AM12158</t>
  </si>
  <si>
    <t xml:space="preserve">19MM07919</t>
  </si>
  <si>
    <t xml:space="preserve">19MM07920</t>
  </si>
  <si>
    <t xml:space="preserve">21BM10179</t>
  </si>
  <si>
    <t xml:space="preserve">21CM18438</t>
  </si>
  <si>
    <t xml:space="preserve">21JM08922</t>
  </si>
  <si>
    <t xml:space="preserve">22BM04356</t>
  </si>
  <si>
    <t xml:space="preserve">22DM02632</t>
  </si>
  <si>
    <t xml:space="preserve">21JM07137</t>
  </si>
  <si>
    <t xml:space="preserve">21LM07574</t>
  </si>
  <si>
    <t xml:space="preserve">22BM02862</t>
  </si>
  <si>
    <t xml:space="preserve">22BM02865</t>
  </si>
  <si>
    <t xml:space="preserve">22AM18227</t>
  </si>
  <si>
    <t xml:space="preserve">22BM04358</t>
  </si>
  <si>
    <t xml:space="preserve">21KM07921</t>
  </si>
  <si>
    <t xml:space="preserve">22BM14349</t>
  </si>
  <si>
    <t xml:space="preserve">21JM08924</t>
  </si>
  <si>
    <t xml:space="preserve">22AM18228</t>
  </si>
  <si>
    <t xml:space="preserve">20BM02144</t>
  </si>
  <si>
    <t xml:space="preserve">19GM11295</t>
  </si>
  <si>
    <t xml:space="preserve">18AM15264</t>
  </si>
  <si>
    <t xml:space="preserve">19FM11984</t>
  </si>
  <si>
    <t xml:space="preserve">18EM18133</t>
  </si>
  <si>
    <t xml:space="preserve">18HM10855</t>
  </si>
  <si>
    <t xml:space="preserve">19GM21355</t>
  </si>
  <si>
    <t xml:space="preserve">18HM10871</t>
  </si>
  <si>
    <t xml:space="preserve">18MM15209</t>
  </si>
  <si>
    <t xml:space="preserve">19DM16261</t>
  </si>
  <si>
    <t xml:space="preserve">19FM11989</t>
  </si>
  <si>
    <t xml:space="preserve">19FM17010</t>
  </si>
  <si>
    <t xml:space="preserve">19KM19406</t>
  </si>
  <si>
    <t xml:space="preserve">19EM26211</t>
  </si>
  <si>
    <t xml:space="preserve">19KM05797</t>
  </si>
  <si>
    <t xml:space="preserve">22AM18230</t>
  </si>
  <si>
    <t xml:space="preserve">22BM14352</t>
  </si>
  <si>
    <t xml:space="preserve">19GM06536</t>
  </si>
  <si>
    <t xml:space="preserve">19LM08074</t>
  </si>
  <si>
    <t xml:space="preserve">22BM11974</t>
  </si>
  <si>
    <t xml:space="preserve">22AM04626</t>
  </si>
  <si>
    <t xml:space="preserve">22AM12160</t>
  </si>
  <si>
    <t xml:space="preserve">22BM04362</t>
  </si>
  <si>
    <t xml:space="preserve">22BM14353</t>
  </si>
  <si>
    <t xml:space="preserve">22BM04363</t>
  </si>
  <si>
    <t xml:space="preserve">22BM18369</t>
  </si>
  <si>
    <t xml:space="preserve">22BM04364</t>
  </si>
  <si>
    <t xml:space="preserve">22BM04365</t>
  </si>
  <si>
    <t xml:space="preserve">22AM16411</t>
  </si>
  <si>
    <t xml:space="preserve">22AM16412</t>
  </si>
  <si>
    <t xml:space="preserve">22BM01876</t>
  </si>
  <si>
    <t xml:space="preserve">22BM13964</t>
  </si>
  <si>
    <t xml:space="preserve">22AM12482</t>
  </si>
  <si>
    <t xml:space="preserve">22BM14355</t>
  </si>
  <si>
    <t xml:space="preserve">19DM21885</t>
  </si>
  <si>
    <t xml:space="preserve">19KM05799</t>
  </si>
  <si>
    <t xml:space="preserve">21JM14059</t>
  </si>
  <si>
    <t xml:space="preserve">19CM01598</t>
  </si>
  <si>
    <t xml:space="preserve">19BM16388</t>
  </si>
  <si>
    <t xml:space="preserve">18FM01014</t>
  </si>
  <si>
    <t xml:space="preserve">19BM09179</t>
  </si>
  <si>
    <t xml:space="preserve">19BM14761</t>
  </si>
  <si>
    <t xml:space="preserve">21HM24039</t>
  </si>
  <si>
    <t xml:space="preserve">21HM24040</t>
  </si>
  <si>
    <t xml:space="preserve">19HM14601</t>
  </si>
  <si>
    <t xml:space="preserve">19HM14602</t>
  </si>
  <si>
    <t xml:space="preserve">21HM24041</t>
  </si>
  <si>
    <t xml:space="preserve">19BM14762</t>
  </si>
  <si>
    <t xml:space="preserve">19JM11215</t>
  </si>
  <si>
    <t xml:space="preserve">19BM07115</t>
  </si>
  <si>
    <t xml:space="preserve">18KM18105</t>
  </si>
  <si>
    <t xml:space="preserve">20CM06197</t>
  </si>
  <si>
    <t xml:space="preserve">21DM16053</t>
  </si>
  <si>
    <t xml:space="preserve">21FM23083</t>
  </si>
  <si>
    <t xml:space="preserve">21FM23085</t>
  </si>
  <si>
    <t xml:space="preserve">21DM16054</t>
  </si>
  <si>
    <t xml:space="preserve">21DM16055</t>
  </si>
  <si>
    <t xml:space="preserve">21CM06334</t>
  </si>
  <si>
    <t xml:space="preserve">21DM19020</t>
  </si>
  <si>
    <t xml:space="preserve">20LM01474</t>
  </si>
  <si>
    <t xml:space="preserve">21CM11069</t>
  </si>
  <si>
    <t xml:space="preserve">16EM19790</t>
  </si>
  <si>
    <t xml:space="preserve">17CM06880</t>
  </si>
  <si>
    <t xml:space="preserve">18DM05502</t>
  </si>
  <si>
    <t xml:space="preserve">16EM01499</t>
  </si>
  <si>
    <t xml:space="preserve">18GM09378</t>
  </si>
  <si>
    <t xml:space="preserve">21CM15498</t>
  </si>
  <si>
    <t xml:space="preserve">21GM16445</t>
  </si>
  <si>
    <t xml:space="preserve">21DM04276</t>
  </si>
  <si>
    <t xml:space="preserve">21DM14149</t>
  </si>
  <si>
    <t xml:space="preserve">21GM12372</t>
  </si>
  <si>
    <t xml:space="preserve">22BM13122</t>
  </si>
  <si>
    <t xml:space="preserve">22BM13123</t>
  </si>
  <si>
    <t xml:space="preserve">22BM13450</t>
  </si>
  <si>
    <t xml:space="preserve">21EM17317</t>
  </si>
  <si>
    <t xml:space="preserve">21DM05198</t>
  </si>
  <si>
    <t xml:space="preserve">21EM14809</t>
  </si>
  <si>
    <t xml:space="preserve">21EM14810</t>
  </si>
  <si>
    <t xml:space="preserve">21CM16397</t>
  </si>
  <si>
    <t xml:space="preserve">21CM16399</t>
  </si>
  <si>
    <t xml:space="preserve">19BM02625</t>
  </si>
  <si>
    <t xml:space="preserve">21CM01589</t>
  </si>
  <si>
    <t xml:space="preserve">20KT43492</t>
  </si>
  <si>
    <t xml:space="preserve">20LT43746</t>
  </si>
  <si>
    <t xml:space="preserve">21LT56795</t>
  </si>
  <si>
    <t xml:space="preserve">21LT56796</t>
  </si>
  <si>
    <t xml:space="preserve">22LT69863</t>
  </si>
  <si>
    <t xml:space="preserve">09FT32515</t>
  </si>
  <si>
    <t xml:space="preserve">19DT19330</t>
  </si>
  <si>
    <t xml:space="preserve">21KT56112</t>
  </si>
  <si>
    <t xml:space="preserve">22CT61581</t>
  </si>
  <si>
    <t xml:space="preserve">21HT54027</t>
  </si>
  <si>
    <t xml:space="preserve">22CT61582</t>
  </si>
  <si>
    <t xml:space="preserve">08JT23454A</t>
  </si>
  <si>
    <t xml:space="preserve">19AT14422</t>
  </si>
  <si>
    <t xml:space="preserve">20BT34503</t>
  </si>
  <si>
    <t xml:space="preserve">22ET63853</t>
  </si>
  <si>
    <t xml:space="preserve">20DT37043</t>
  </si>
  <si>
    <t xml:space="preserve">21JT54251</t>
  </si>
  <si>
    <t xml:space="preserve">71106565S</t>
  </si>
  <si>
    <t xml:space="preserve">21GT52735</t>
  </si>
  <si>
    <t xml:space="preserve">71106575S</t>
  </si>
  <si>
    <t xml:space="preserve">21KT55262</t>
  </si>
  <si>
    <t xml:space="preserve">71106580S</t>
  </si>
  <si>
    <t xml:space="preserve">21KT55264</t>
  </si>
  <si>
    <t xml:space="preserve">71106595S</t>
  </si>
  <si>
    <t xml:space="preserve">22DT61821</t>
  </si>
  <si>
    <t xml:space="preserve">71106600S</t>
  </si>
  <si>
    <t xml:space="preserve">22FT64305</t>
  </si>
  <si>
    <t xml:space="preserve">71701016L</t>
  </si>
  <si>
    <t xml:space="preserve">22EM04429</t>
  </si>
  <si>
    <t xml:space="preserve">71701016R</t>
  </si>
  <si>
    <t xml:space="preserve">22JM03920</t>
  </si>
  <si>
    <t xml:space="preserve">71701020L</t>
  </si>
  <si>
    <t xml:space="preserve">22JM03922</t>
  </si>
  <si>
    <t xml:space="preserve">71701020R</t>
  </si>
  <si>
    <t xml:space="preserve">22EM04435</t>
  </si>
  <si>
    <t xml:space="preserve">22FM22371</t>
  </si>
  <si>
    <t xml:space="preserve">71701116L</t>
  </si>
  <si>
    <t xml:space="preserve">22GM16207</t>
  </si>
  <si>
    <t xml:space="preserve">71701116R</t>
  </si>
  <si>
    <t xml:space="preserve">21BM02973</t>
  </si>
  <si>
    <t xml:space="preserve">71701120L</t>
  </si>
  <si>
    <t xml:space="preserve">22HM18009</t>
  </si>
  <si>
    <t xml:space="preserve">71701120R</t>
  </si>
  <si>
    <t xml:space="preserve">21EM18042</t>
  </si>
  <si>
    <t xml:space="preserve">22GM13568</t>
  </si>
  <si>
    <t xml:space="preserve">72403512N</t>
  </si>
  <si>
    <t xml:space="preserve">20KM01669</t>
  </si>
  <si>
    <t xml:space="preserve">21JB01695</t>
  </si>
  <si>
    <t xml:space="preserve">72403520N</t>
  </si>
  <si>
    <t xml:space="preserve">21GB01344</t>
  </si>
  <si>
    <t xml:space="preserve">72403522N</t>
  </si>
  <si>
    <t xml:space="preserve">21KM05548</t>
  </si>
  <si>
    <t xml:space="preserve">22AMP0012A</t>
  </si>
  <si>
    <t xml:space="preserve">22BM03552</t>
  </si>
  <si>
    <t xml:space="preserve">72403524N</t>
  </si>
  <si>
    <t xml:space="preserve">21MMP0010</t>
  </si>
  <si>
    <t xml:space="preserve">72403526N</t>
  </si>
  <si>
    <t xml:space="preserve">22BMP0003</t>
  </si>
  <si>
    <t xml:space="preserve">72403528N</t>
  </si>
  <si>
    <t xml:space="preserve">20MM06623</t>
  </si>
  <si>
    <t xml:space="preserve">21EB01182</t>
  </si>
  <si>
    <t xml:space="preserve">22AMP0015</t>
  </si>
  <si>
    <t xml:space="preserve">72403530N</t>
  </si>
  <si>
    <t xml:space="preserve">20LM15854</t>
  </si>
  <si>
    <t xml:space="preserve">21EB01188</t>
  </si>
  <si>
    <t xml:space="preserve">72403532N</t>
  </si>
  <si>
    <t xml:space="preserve">20LM15322</t>
  </si>
  <si>
    <t xml:space="preserve">21KM16700</t>
  </si>
  <si>
    <t xml:space="preserve">72403534N</t>
  </si>
  <si>
    <t xml:space="preserve">22DMP0001</t>
  </si>
  <si>
    <t xml:space="preserve">72403536N</t>
  </si>
  <si>
    <t xml:space="preserve">20MM07282</t>
  </si>
  <si>
    <t xml:space="preserve">21HM10039</t>
  </si>
  <si>
    <t xml:space="preserve">72403538N</t>
  </si>
  <si>
    <t xml:space="preserve">21DB00309</t>
  </si>
  <si>
    <t xml:space="preserve">72403540N</t>
  </si>
  <si>
    <t xml:space="preserve">20LM10288</t>
  </si>
  <si>
    <t xml:space="preserve">21HM13613</t>
  </si>
  <si>
    <t xml:space="preserve">21KM07202</t>
  </si>
  <si>
    <t xml:space="preserve">72403542N</t>
  </si>
  <si>
    <t xml:space="preserve">21DB00313</t>
  </si>
  <si>
    <t xml:space="preserve">21HM10810</t>
  </si>
  <si>
    <t xml:space="preserve">72403546N</t>
  </si>
  <si>
    <t xml:space="preserve">21EB01217</t>
  </si>
  <si>
    <t xml:space="preserve">72403548N</t>
  </si>
  <si>
    <t xml:space="preserve">22AM17701</t>
  </si>
  <si>
    <t xml:space="preserve">72403550N</t>
  </si>
  <si>
    <t xml:space="preserve">22AM17702</t>
  </si>
  <si>
    <t xml:space="preserve">72403555N</t>
  </si>
  <si>
    <t xml:space="preserve">22AM17703</t>
  </si>
  <si>
    <t xml:space="preserve">72403560N</t>
  </si>
  <si>
    <t xml:space="preserve">20AM12101</t>
  </si>
  <si>
    <t xml:space="preserve">72412712N</t>
  </si>
  <si>
    <t xml:space="preserve">20LM09716</t>
  </si>
  <si>
    <t xml:space="preserve">72412714N</t>
  </si>
  <si>
    <t xml:space="preserve">21AM15333</t>
  </si>
  <si>
    <t xml:space="preserve">21HB00469</t>
  </si>
  <si>
    <t xml:space="preserve">72412716N</t>
  </si>
  <si>
    <t xml:space="preserve">21GM00677</t>
  </si>
  <si>
    <t xml:space="preserve">72412718N</t>
  </si>
  <si>
    <t xml:space="preserve">21HM07114</t>
  </si>
  <si>
    <t xml:space="preserve">72412726N</t>
  </si>
  <si>
    <t xml:space="preserve">20KM10341</t>
  </si>
  <si>
    <t xml:space="preserve">21BB01027</t>
  </si>
  <si>
    <t xml:space="preserve">72412732N</t>
  </si>
  <si>
    <t xml:space="preserve">20LM12957</t>
  </si>
  <si>
    <t xml:space="preserve">72412734N</t>
  </si>
  <si>
    <t xml:space="preserve">21FM03359</t>
  </si>
  <si>
    <t xml:space="preserve">72413512N</t>
  </si>
  <si>
    <t xml:space="preserve">20MM05866</t>
  </si>
  <si>
    <t xml:space="preserve">72413524N</t>
  </si>
  <si>
    <t xml:space="preserve">20MM07059</t>
  </si>
  <si>
    <t xml:space="preserve">72413526N</t>
  </si>
  <si>
    <t xml:space="preserve">21JM06013</t>
  </si>
  <si>
    <t xml:space="preserve">72413530N</t>
  </si>
  <si>
    <t xml:space="preserve">21KM16575</t>
  </si>
  <si>
    <t xml:space="preserve">72413532N</t>
  </si>
  <si>
    <t xml:space="preserve">21EM16384</t>
  </si>
  <si>
    <t xml:space="preserve">72413534N</t>
  </si>
  <si>
    <t xml:space="preserve">20MM05069</t>
  </si>
  <si>
    <t xml:space="preserve">72413536N</t>
  </si>
  <si>
    <t xml:space="preserve">21FM13610</t>
  </si>
  <si>
    <t xml:space="preserve">72413538N</t>
  </si>
  <si>
    <t xml:space="preserve">22AM02658</t>
  </si>
  <si>
    <t xml:space="preserve">22AM02659</t>
  </si>
  <si>
    <t xml:space="preserve">72413540N</t>
  </si>
  <si>
    <t xml:space="preserve">21DB01340</t>
  </si>
  <si>
    <t xml:space="preserve">72413542N</t>
  </si>
  <si>
    <t xml:space="preserve">20AM19310</t>
  </si>
  <si>
    <t xml:space="preserve">21AM15336</t>
  </si>
  <si>
    <t xml:space="preserve">72413546N</t>
  </si>
  <si>
    <t xml:space="preserve">20AM11712</t>
  </si>
  <si>
    <t xml:space="preserve">72413548N</t>
  </si>
  <si>
    <t xml:space="preserve">19MM14409</t>
  </si>
  <si>
    <t xml:space="preserve">72413550N</t>
  </si>
  <si>
    <t xml:space="preserve">20AM20551</t>
  </si>
  <si>
    <t xml:space="preserve">21AM08646</t>
  </si>
  <si>
    <t xml:space="preserve">72413555N</t>
  </si>
  <si>
    <t xml:space="preserve">20AM20554</t>
  </si>
  <si>
    <t xml:space="preserve">72413560N</t>
  </si>
  <si>
    <t xml:space="preserve">21LM12320</t>
  </si>
  <si>
    <t xml:space="preserve">22BM08455</t>
  </si>
  <si>
    <t xml:space="preserve">22EM22350</t>
  </si>
  <si>
    <t xml:space="preserve">72413565N</t>
  </si>
  <si>
    <t xml:space="preserve">22BM08456</t>
  </si>
  <si>
    <t xml:space="preserve">22CM24368</t>
  </si>
  <si>
    <t xml:space="preserve">72413570N</t>
  </si>
  <si>
    <t xml:space="preserve">21DM21203</t>
  </si>
  <si>
    <t xml:space="preserve">74412416N</t>
  </si>
  <si>
    <t xml:space="preserve">20DM14157</t>
  </si>
  <si>
    <t xml:space="preserve">74412418N</t>
  </si>
  <si>
    <t xml:space="preserve">20KM05022</t>
  </si>
  <si>
    <t xml:space="preserve">Product Category</t>
  </si>
  <si>
    <t xml:space="preserve">Product Type</t>
  </si>
  <si>
    <t xml:space="preserve">UOM</t>
  </si>
  <si>
    <t xml:space="preserve">Product Condition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</si>
  <si>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</si>
  <si>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</si>
  <si>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</si>
  <si>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</si>
  <si>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</si>
  <si>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</si>
  <si>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</si>
  <si>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</si>
  <si>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</si>
  <si>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</si>
  <si>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</si>
  <si>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Sterile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</si>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</sst>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YYYY"/>
    <numFmt numFmtId="166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6"/>
      <color rgb="FF000000"/>
      <name val="Calibri"/>
      <family val="2"/>
      <charset val="1"/>
    </font>
    <font>
      <sz val="36"/>
      <name val="Calibri"/>
      <family val="2"/>
      <charset val="1"/>
    </font>
    <font>
      <b val="true"/>
      <sz val="36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36"/>
      <color rgb="FF7030A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7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030A0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D884" activeCellId="0" sqref="D884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60.39"/>
    <col collapsed="false" customWidth="true" hidden="false" outlineLevel="0" max="2" min="2" style="1" width="61.54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9" min="6" style="1" width="11.54"/>
  </cols>
  <sheetData>
    <row r="1" customFormat="false" ht="66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43.3" hidden="false" customHeight="false" outlineLevel="0" collapsed="false">
      <c r="A2" s="3" t="n">
        <v>121680</v>
      </c>
      <c r="B2" s="4" t="s">
        <v>5</v>
      </c>
      <c r="C2" s="5" t="n">
        <v>1</v>
      </c>
      <c r="D2" s="6" t="n">
        <v>43313</v>
      </c>
      <c r="E2" s="7" t="str">
        <f aca="false">IF(F2="Sterile",D2+3651, "NA")</f>
        <v>NA</v>
      </c>
    </row>
    <row r="3" customFormat="false" ht="43.3" hidden="false" customHeight="false" outlineLevel="0" collapsed="false">
      <c r="A3" s="3" t="n">
        <v>121836</v>
      </c>
      <c r="B3" s="4" t="s">
        <v>6</v>
      </c>
      <c r="C3" s="5" t="n">
        <v>1</v>
      </c>
      <c r="D3" s="6" t="n">
        <v>44197</v>
      </c>
      <c r="E3" s="7" t="str">
        <f aca="false">IF(F3="Sterile",D3+3653, "NA")</f>
        <v>NA</v>
      </c>
    </row>
    <row r="4" customFormat="false" ht="43.3" hidden="false" customHeight="false" outlineLevel="0" collapsed="false">
      <c r="A4" s="3" t="n">
        <v>121846</v>
      </c>
      <c r="B4" s="4" t="s">
        <v>7</v>
      </c>
      <c r="C4" s="5" t="n">
        <v>1</v>
      </c>
      <c r="D4" s="6" t="n">
        <v>44682</v>
      </c>
      <c r="E4" s="7" t="str">
        <f aca="false">IF(F4="Sterile",D4+3653, "NA")</f>
        <v>NA</v>
      </c>
    </row>
    <row r="5" customFormat="false" ht="43.3" hidden="false" customHeight="false" outlineLevel="0" collapsed="false">
      <c r="A5" s="3" t="n">
        <v>121848</v>
      </c>
      <c r="B5" s="4" t="s">
        <v>8</v>
      </c>
      <c r="C5" s="5" t="n">
        <v>2</v>
      </c>
      <c r="D5" s="6" t="n">
        <v>44044</v>
      </c>
      <c r="E5" s="7" t="str">
        <f aca="false">IF(F5="Sterile",D5+3653, "NA")</f>
        <v>NA</v>
      </c>
    </row>
    <row r="6" customFormat="false" ht="43.3" hidden="false" customHeight="false" outlineLevel="0" collapsed="false">
      <c r="A6" s="3" t="n">
        <v>121850</v>
      </c>
      <c r="B6" s="4" t="s">
        <v>9</v>
      </c>
      <c r="C6" s="5" t="n">
        <v>1</v>
      </c>
      <c r="D6" s="6" t="n">
        <v>43497</v>
      </c>
      <c r="E6" s="7" t="str">
        <f aca="false">IF(F6="Sterile",D6+3653, "NA")</f>
        <v>NA</v>
      </c>
    </row>
    <row r="7" customFormat="false" ht="43.3" hidden="false" customHeight="false" outlineLevel="0" collapsed="false">
      <c r="A7" s="3" t="n">
        <v>121850</v>
      </c>
      <c r="B7" s="4" t="s">
        <v>10</v>
      </c>
      <c r="C7" s="5" t="n">
        <v>1</v>
      </c>
      <c r="D7" s="6" t="n">
        <v>44835</v>
      </c>
      <c r="E7" s="7" t="str">
        <f aca="false">IF(F7="Sterile",D7+3653, "NA")</f>
        <v>NA</v>
      </c>
    </row>
    <row r="8" customFormat="false" ht="43.3" hidden="false" customHeight="false" outlineLevel="0" collapsed="false">
      <c r="A8" s="3" t="n">
        <v>121850</v>
      </c>
      <c r="B8" s="4" t="s">
        <v>10</v>
      </c>
      <c r="C8" s="5" t="n">
        <v>1</v>
      </c>
      <c r="D8" s="6" t="n">
        <v>44835</v>
      </c>
      <c r="E8" s="7" t="str">
        <f aca="false">IF(F8="Sterile",D8+3653, "NA")</f>
        <v>NA</v>
      </c>
    </row>
    <row r="9" customFormat="false" ht="43.3" hidden="false" customHeight="false" outlineLevel="0" collapsed="false">
      <c r="A9" s="3" t="n">
        <v>121854</v>
      </c>
      <c r="B9" s="4" t="s">
        <v>11</v>
      </c>
      <c r="C9" s="5" t="n">
        <v>1</v>
      </c>
      <c r="D9" s="6" t="n">
        <v>44317</v>
      </c>
      <c r="E9" s="7" t="str">
        <f aca="false">IF(F9="Sterile",D9+3653, "NA")</f>
        <v>NA</v>
      </c>
    </row>
    <row r="10" customFormat="false" ht="43.3" hidden="false" customHeight="false" outlineLevel="0" collapsed="false">
      <c r="A10" s="3" t="n">
        <v>121858</v>
      </c>
      <c r="B10" s="4" t="s">
        <v>12</v>
      </c>
      <c r="C10" s="5" t="n">
        <v>1</v>
      </c>
      <c r="D10" s="6" t="n">
        <v>44044</v>
      </c>
      <c r="E10" s="7" t="str">
        <f aca="false">IF(F10="Sterile",D10+3653, "NA")</f>
        <v>NA</v>
      </c>
    </row>
    <row r="11" customFormat="false" ht="43.3" hidden="false" customHeight="false" outlineLevel="0" collapsed="false">
      <c r="A11" s="3" t="n">
        <v>121860</v>
      </c>
      <c r="B11" s="4" t="s">
        <v>13</v>
      </c>
      <c r="C11" s="5" t="n">
        <v>1</v>
      </c>
      <c r="D11" s="6" t="n">
        <v>44805</v>
      </c>
      <c r="E11" s="7" t="str">
        <f aca="false">IF(F11="Sterile",D11+3653, "NA")</f>
        <v>NA</v>
      </c>
    </row>
    <row r="12" customFormat="false" ht="43.3" hidden="false" customHeight="false" outlineLevel="0" collapsed="false">
      <c r="A12" s="3" t="n">
        <v>121865</v>
      </c>
      <c r="B12" s="4" t="s">
        <v>14</v>
      </c>
      <c r="C12" s="5" t="n">
        <v>2</v>
      </c>
      <c r="D12" s="6" t="n">
        <v>44044</v>
      </c>
      <c r="E12" s="7" t="str">
        <f aca="false">IF(F12="Sterile",D12+3653, "NA")</f>
        <v>NA</v>
      </c>
    </row>
    <row r="13" customFormat="false" ht="43.3" hidden="false" customHeight="false" outlineLevel="0" collapsed="false">
      <c r="A13" s="3" t="n">
        <v>121865</v>
      </c>
      <c r="B13" s="4" t="s">
        <v>15</v>
      </c>
      <c r="C13" s="5" t="n">
        <v>1</v>
      </c>
      <c r="D13" s="6" t="n">
        <v>44378</v>
      </c>
      <c r="E13" s="7" t="str">
        <f aca="false">IF(F13="Sterile",D13+3653, "NA")</f>
        <v>NA</v>
      </c>
    </row>
    <row r="14" customFormat="false" ht="43.3" hidden="false" customHeight="false" outlineLevel="0" collapsed="false">
      <c r="A14" s="3" t="n">
        <v>71070710</v>
      </c>
      <c r="B14" s="4" t="s">
        <v>16</v>
      </c>
      <c r="C14" s="5" t="n">
        <v>1</v>
      </c>
      <c r="D14" s="6" t="n">
        <v>44531</v>
      </c>
      <c r="E14" s="7" t="str">
        <f aca="false">IF(F14="Sterile",D14+3653, "NA")</f>
        <v>NA</v>
      </c>
    </row>
    <row r="15" customFormat="false" ht="43.3" hidden="false" customHeight="false" outlineLevel="0" collapsed="false">
      <c r="A15" s="3" t="n">
        <v>71070720</v>
      </c>
      <c r="B15" s="4" t="s">
        <v>17</v>
      </c>
      <c r="C15" s="5" t="n">
        <v>1</v>
      </c>
      <c r="D15" s="6" t="n">
        <v>44317</v>
      </c>
      <c r="E15" s="7" t="str">
        <f aca="false">IF(F15="Sterile",D15+3653, "NA")</f>
        <v>NA</v>
      </c>
    </row>
    <row r="16" customFormat="false" ht="43.3" hidden="false" customHeight="false" outlineLevel="0" collapsed="false">
      <c r="A16" s="3" t="n">
        <v>71118200</v>
      </c>
      <c r="B16" s="4" t="s">
        <v>18</v>
      </c>
      <c r="C16" s="5" t="n">
        <f aca="false">3</f>
        <v>3</v>
      </c>
      <c r="D16" s="6" t="n">
        <v>44621</v>
      </c>
      <c r="E16" s="7" t="str">
        <f aca="false">IF(F16="Sterile",D16+3653, "NA")</f>
        <v>NA</v>
      </c>
    </row>
    <row r="17" customFormat="false" ht="43.3" hidden="false" customHeight="false" outlineLevel="0" collapsed="false">
      <c r="A17" s="8" t="n">
        <v>71158017</v>
      </c>
      <c r="B17" s="4" t="s">
        <v>19</v>
      </c>
      <c r="C17" s="5" t="n">
        <v>2</v>
      </c>
      <c r="D17" s="6" t="n">
        <v>43983</v>
      </c>
      <c r="E17" s="7" t="str">
        <f aca="false">IF(F17="Sterile",D17+1826, "NA")</f>
        <v>NA</v>
      </c>
    </row>
    <row r="18" customFormat="false" ht="43.3" hidden="false" customHeight="false" outlineLevel="0" collapsed="false">
      <c r="A18" s="3" t="n">
        <v>71158019</v>
      </c>
      <c r="B18" s="4" t="s">
        <v>20</v>
      </c>
      <c r="C18" s="5" t="n">
        <v>1</v>
      </c>
      <c r="D18" s="6" t="n">
        <v>44682</v>
      </c>
      <c r="E18" s="7" t="str">
        <f aca="false">IF(F18="Sterile",D18+3653, "NA")</f>
        <v>NA</v>
      </c>
    </row>
    <row r="19" customFormat="false" ht="43.3" hidden="false" customHeight="false" outlineLevel="0" collapsed="false">
      <c r="A19" s="3" t="n">
        <v>71158019</v>
      </c>
      <c r="B19" s="4" t="s">
        <v>21</v>
      </c>
      <c r="C19" s="5" t="n">
        <f aca="false">8-2-1</f>
        <v>5</v>
      </c>
      <c r="D19" s="6" t="n">
        <v>44682</v>
      </c>
      <c r="E19" s="7" t="str">
        <f aca="false">IF(F19="Sterile",D19+3653, "NA")</f>
        <v>NA</v>
      </c>
    </row>
    <row r="20" customFormat="false" ht="43.3" hidden="false" customHeight="false" outlineLevel="0" collapsed="false">
      <c r="A20" s="3" t="n">
        <v>71158019</v>
      </c>
      <c r="B20" s="4" t="s">
        <v>21</v>
      </c>
      <c r="C20" s="5" t="n">
        <v>2</v>
      </c>
      <c r="D20" s="6" t="n">
        <v>44682</v>
      </c>
      <c r="E20" s="7" t="str">
        <f aca="false">IF(F20="Sterile",D20+3653, "NA")</f>
        <v>NA</v>
      </c>
    </row>
    <row r="21" customFormat="false" ht="43.3" hidden="false" customHeight="false" outlineLevel="0" collapsed="false">
      <c r="A21" s="3" t="n">
        <v>71158019</v>
      </c>
      <c r="B21" s="4" t="s">
        <v>22</v>
      </c>
      <c r="C21" s="5" t="n">
        <v>1</v>
      </c>
      <c r="D21" s="6" t="n">
        <v>44682</v>
      </c>
      <c r="E21" s="7" t="str">
        <f aca="false">IF(F21="Sterile",D21+3653, "NA")</f>
        <v>NA</v>
      </c>
    </row>
    <row r="22" customFormat="false" ht="43.3" hidden="false" customHeight="false" outlineLevel="0" collapsed="false">
      <c r="A22" s="3" t="n">
        <v>71158020</v>
      </c>
      <c r="B22" s="4" t="s">
        <v>23</v>
      </c>
      <c r="C22" s="5" t="n">
        <f aca="false">3-1-1</f>
        <v>1</v>
      </c>
      <c r="D22" s="6" t="n">
        <v>44348</v>
      </c>
      <c r="E22" s="7" t="str">
        <f aca="false">IF(F22="Sterile",D22+3653, "NA")</f>
        <v>NA</v>
      </c>
    </row>
    <row r="23" customFormat="false" ht="43.3" hidden="false" customHeight="false" outlineLevel="0" collapsed="false">
      <c r="A23" s="3" t="n">
        <v>71158020</v>
      </c>
      <c r="B23" s="4" t="s">
        <v>24</v>
      </c>
      <c r="C23" s="5" t="n">
        <v>3</v>
      </c>
      <c r="D23" s="6" t="n">
        <v>44348</v>
      </c>
      <c r="E23" s="7" t="str">
        <f aca="false">IF(F23="Sterile",D23+3653, "NA")</f>
        <v>NA</v>
      </c>
    </row>
    <row r="24" customFormat="false" ht="43.3" hidden="false" customHeight="false" outlineLevel="0" collapsed="false">
      <c r="A24" s="3" t="n">
        <v>71158020</v>
      </c>
      <c r="B24" s="4" t="s">
        <v>24</v>
      </c>
      <c r="C24" s="5" t="n">
        <v>1</v>
      </c>
      <c r="D24" s="6" t="n">
        <v>44348</v>
      </c>
      <c r="E24" s="7" t="str">
        <f aca="false">IF(F24="Sterile",D24+3653, "NA")</f>
        <v>NA</v>
      </c>
    </row>
    <row r="25" customFormat="false" ht="43.3" hidden="false" customHeight="false" outlineLevel="0" collapsed="false">
      <c r="A25" s="3" t="n">
        <v>71158020</v>
      </c>
      <c r="B25" s="4" t="s">
        <v>24</v>
      </c>
      <c r="C25" s="5" t="n">
        <v>1</v>
      </c>
      <c r="D25" s="6" t="n">
        <v>44348</v>
      </c>
      <c r="E25" s="7" t="str">
        <f aca="false">IF(F25="Sterile",D25+3653, "NA")</f>
        <v>NA</v>
      </c>
    </row>
    <row r="26" customFormat="false" ht="43.3" hidden="false" customHeight="false" outlineLevel="0" collapsed="false">
      <c r="A26" s="3" t="n">
        <v>71158021</v>
      </c>
      <c r="B26" s="4" t="s">
        <v>25</v>
      </c>
      <c r="C26" s="5" t="n">
        <f aca="false">6-1</f>
        <v>5</v>
      </c>
      <c r="D26" s="6" t="n">
        <v>44501</v>
      </c>
      <c r="E26" s="7" t="str">
        <f aca="false">IF(F26="Sterile",D26+3653, "NA")</f>
        <v>NA</v>
      </c>
    </row>
    <row r="27" customFormat="false" ht="43.3" hidden="false" customHeight="false" outlineLevel="0" collapsed="false">
      <c r="A27" s="3" t="n">
        <v>71158021</v>
      </c>
      <c r="B27" s="4" t="s">
        <v>26</v>
      </c>
      <c r="C27" s="5" t="n">
        <v>2</v>
      </c>
      <c r="D27" s="6" t="n">
        <v>44501</v>
      </c>
      <c r="E27" s="7" t="str">
        <f aca="false">IF(F27="Sterile",D27+3653, "NA")</f>
        <v>NA</v>
      </c>
    </row>
    <row r="28" customFormat="false" ht="43.3" hidden="false" customHeight="false" outlineLevel="0" collapsed="false">
      <c r="A28" s="3" t="n">
        <v>71158021</v>
      </c>
      <c r="B28" s="4" t="s">
        <v>27</v>
      </c>
      <c r="C28" s="5" t="n">
        <v>1</v>
      </c>
      <c r="D28" s="6" t="n">
        <v>44105</v>
      </c>
      <c r="E28" s="7" t="str">
        <f aca="false">IF(F28="Sterile",D28+3653, "NA")</f>
        <v>NA</v>
      </c>
    </row>
    <row r="29" customFormat="false" ht="43.3" hidden="false" customHeight="false" outlineLevel="0" collapsed="false">
      <c r="A29" s="3" t="n">
        <v>71158022</v>
      </c>
      <c r="B29" s="4" t="s">
        <v>28</v>
      </c>
      <c r="C29" s="5" t="n">
        <f aca="false">3-1</f>
        <v>2</v>
      </c>
      <c r="D29" s="6" t="n">
        <v>44348</v>
      </c>
      <c r="E29" s="7" t="str">
        <f aca="false">IF(F29="Sterile",D29+3653, "NA")</f>
        <v>NA</v>
      </c>
    </row>
    <row r="30" customFormat="false" ht="43.3" hidden="false" customHeight="false" outlineLevel="0" collapsed="false">
      <c r="A30" s="3" t="n">
        <v>71158022</v>
      </c>
      <c r="B30" s="4" t="s">
        <v>28</v>
      </c>
      <c r="C30" s="5" t="n">
        <v>2</v>
      </c>
      <c r="D30" s="6" t="n">
        <v>44348</v>
      </c>
      <c r="E30" s="7" t="str">
        <f aca="false">IF(F30="Sterile",D30+3653, "NA")</f>
        <v>NA</v>
      </c>
    </row>
    <row r="31" customFormat="false" ht="43.3" hidden="false" customHeight="false" outlineLevel="0" collapsed="false">
      <c r="A31" s="3" t="n">
        <v>71161020</v>
      </c>
      <c r="B31" s="4" t="s">
        <v>29</v>
      </c>
      <c r="C31" s="5" t="n">
        <v>6</v>
      </c>
      <c r="D31" s="6" t="n">
        <v>44136</v>
      </c>
      <c r="E31" s="7" t="str">
        <f aca="false">IF(F31="Sterile",D31+3653, "NA")</f>
        <v>NA</v>
      </c>
    </row>
    <row r="32" customFormat="false" ht="43.3" hidden="false" customHeight="false" outlineLevel="0" collapsed="false">
      <c r="A32" s="8" t="n">
        <v>71173502</v>
      </c>
      <c r="B32" s="3" t="s">
        <v>30</v>
      </c>
      <c r="C32" s="9" t="n">
        <v>6</v>
      </c>
      <c r="D32" s="6" t="n">
        <v>44470</v>
      </c>
      <c r="E32" s="7" t="str">
        <f aca="false">IF(F32="Sterile",D32+3652, "NA")</f>
        <v>NA</v>
      </c>
    </row>
    <row r="33" customFormat="false" ht="43.3" hidden="false" customHeight="false" outlineLevel="0" collapsed="false">
      <c r="A33" s="8" t="n">
        <v>71173502</v>
      </c>
      <c r="B33" s="3" t="s">
        <v>31</v>
      </c>
      <c r="C33" s="9" t="n">
        <v>1</v>
      </c>
      <c r="D33" s="6" t="n">
        <v>44378</v>
      </c>
      <c r="E33" s="7" t="str">
        <f aca="false">IF(F33="Sterile",D33+3652, "NA")</f>
        <v>NA</v>
      </c>
    </row>
    <row r="34" customFormat="false" ht="43.3" hidden="false" customHeight="false" outlineLevel="0" collapsed="false">
      <c r="A34" s="8" t="n">
        <v>71173502</v>
      </c>
      <c r="B34" s="3" t="s">
        <v>32</v>
      </c>
      <c r="C34" s="9" t="n">
        <v>4</v>
      </c>
      <c r="D34" s="6" t="n">
        <v>44652</v>
      </c>
      <c r="E34" s="7" t="n">
        <v>48305</v>
      </c>
    </row>
    <row r="35" customFormat="false" ht="43.3" hidden="false" customHeight="false" outlineLevel="0" collapsed="false">
      <c r="A35" s="3" t="n">
        <v>71173502</v>
      </c>
      <c r="B35" s="4" t="s">
        <v>32</v>
      </c>
      <c r="C35" s="5" t="n">
        <v>2</v>
      </c>
      <c r="D35" s="6" t="n">
        <v>44652</v>
      </c>
      <c r="E35" s="7" t="str">
        <f aca="false">IF(F35="Sterile",D35+3653, "NA")</f>
        <v>NA</v>
      </c>
    </row>
    <row r="36" customFormat="false" ht="43.3" hidden="false" customHeight="false" outlineLevel="0" collapsed="false">
      <c r="A36" s="8" t="n">
        <v>71173503</v>
      </c>
      <c r="B36" s="3" t="s">
        <v>33</v>
      </c>
      <c r="C36" s="9" t="n">
        <v>6</v>
      </c>
      <c r="D36" s="6" t="n">
        <v>44531</v>
      </c>
      <c r="E36" s="7" t="str">
        <f aca="false">IF(F36="Sterile",D36+3652, "NA")</f>
        <v>NA</v>
      </c>
    </row>
    <row r="37" customFormat="false" ht="43.3" hidden="false" customHeight="false" outlineLevel="0" collapsed="false">
      <c r="A37" s="8" t="n">
        <v>71173503</v>
      </c>
      <c r="B37" s="3" t="s">
        <v>34</v>
      </c>
      <c r="C37" s="9" t="n">
        <v>1</v>
      </c>
      <c r="D37" s="6" t="n">
        <v>44287</v>
      </c>
      <c r="E37" s="7" t="str">
        <f aca="false">IF(F37="Sterile",D37+3652, "NA")</f>
        <v>NA</v>
      </c>
    </row>
    <row r="38" customFormat="false" ht="43.3" hidden="false" customHeight="false" outlineLevel="0" collapsed="false">
      <c r="A38" s="8" t="n">
        <v>71173503</v>
      </c>
      <c r="B38" s="3" t="s">
        <v>35</v>
      </c>
      <c r="C38" s="9" t="n">
        <v>1</v>
      </c>
      <c r="D38" s="6" t="n">
        <v>44774</v>
      </c>
      <c r="E38" s="7" t="n">
        <v>48427</v>
      </c>
    </row>
    <row r="39" customFormat="false" ht="43.3" hidden="false" customHeight="false" outlineLevel="0" collapsed="false">
      <c r="A39" s="3" t="n">
        <v>71173503</v>
      </c>
      <c r="B39" s="4" t="s">
        <v>35</v>
      </c>
      <c r="C39" s="5" t="n">
        <v>3</v>
      </c>
      <c r="D39" s="6" t="n">
        <v>44774</v>
      </c>
      <c r="E39" s="7" t="str">
        <f aca="false">IF(F39="Sterile",D39+3653, "NA")</f>
        <v>NA</v>
      </c>
    </row>
    <row r="40" customFormat="false" ht="43.3" hidden="false" customHeight="false" outlineLevel="0" collapsed="false">
      <c r="A40" s="3" t="n">
        <v>71173503</v>
      </c>
      <c r="B40" s="4" t="s">
        <v>36</v>
      </c>
      <c r="C40" s="5" t="n">
        <v>1</v>
      </c>
      <c r="D40" s="6" t="n">
        <v>44682</v>
      </c>
      <c r="E40" s="7" t="str">
        <f aca="false">IF(F40="Sterile",D40+3653, "NA")</f>
        <v>NA</v>
      </c>
    </row>
    <row r="41" customFormat="false" ht="43.3" hidden="false" customHeight="false" outlineLevel="0" collapsed="false">
      <c r="A41" s="8" t="n">
        <v>71173504</v>
      </c>
      <c r="B41" s="3" t="s">
        <v>37</v>
      </c>
      <c r="C41" s="9" t="n">
        <v>3</v>
      </c>
      <c r="D41" s="6" t="n">
        <v>44256</v>
      </c>
      <c r="E41" s="7" t="str">
        <f aca="false">IF(F41="Sterile",D41+3652, "NA")</f>
        <v>NA</v>
      </c>
    </row>
    <row r="42" customFormat="false" ht="43.3" hidden="false" customHeight="false" outlineLevel="0" collapsed="false">
      <c r="A42" s="3" t="n">
        <v>71173504</v>
      </c>
      <c r="B42" s="4" t="s">
        <v>37</v>
      </c>
      <c r="C42" s="5" t="n">
        <v>2</v>
      </c>
      <c r="D42" s="6" t="n">
        <v>44256</v>
      </c>
      <c r="E42" s="7" t="str">
        <f aca="false">IF(F42="Sterile",D42+3653, "NA")</f>
        <v>NA</v>
      </c>
    </row>
    <row r="43" customFormat="false" ht="43.3" hidden="false" customHeight="false" outlineLevel="0" collapsed="false">
      <c r="A43" s="8" t="n">
        <v>71173505</v>
      </c>
      <c r="B43" s="3" t="s">
        <v>38</v>
      </c>
      <c r="C43" s="9" t="n">
        <v>7</v>
      </c>
      <c r="D43" s="6" t="n">
        <v>44501</v>
      </c>
      <c r="E43" s="7" t="str">
        <f aca="false">IF(F43="Sterile",D43+3652, "NA")</f>
        <v>NA</v>
      </c>
    </row>
    <row r="44" customFormat="false" ht="43.3" hidden="false" customHeight="false" outlineLevel="0" collapsed="false">
      <c r="A44" s="3" t="n">
        <v>71173505</v>
      </c>
      <c r="B44" s="4" t="s">
        <v>39</v>
      </c>
      <c r="C44" s="5" t="n">
        <v>2</v>
      </c>
      <c r="D44" s="6" t="n">
        <v>44531</v>
      </c>
      <c r="E44" s="7" t="str">
        <f aca="false">IF(F44="Sterile",D44+3653, "NA")</f>
        <v>NA</v>
      </c>
    </row>
    <row r="45" customFormat="false" ht="43.3" hidden="false" customHeight="false" outlineLevel="0" collapsed="false">
      <c r="A45" s="8" t="n">
        <v>71631110</v>
      </c>
      <c r="B45" s="3" t="s">
        <v>40</v>
      </c>
      <c r="C45" s="9" t="n">
        <v>2</v>
      </c>
      <c r="D45" s="6" t="n">
        <v>43556</v>
      </c>
      <c r="E45" s="7" t="str">
        <f aca="false">IF(F45="Sterile",D45+3653, "NA")</f>
        <v>NA</v>
      </c>
    </row>
    <row r="46" customFormat="false" ht="43.3" hidden="false" customHeight="false" outlineLevel="0" collapsed="false">
      <c r="A46" s="8" t="n">
        <v>71631110</v>
      </c>
      <c r="B46" s="3" t="s">
        <v>41</v>
      </c>
      <c r="C46" s="9" t="n">
        <v>3</v>
      </c>
      <c r="D46" s="6" t="n">
        <v>43556</v>
      </c>
      <c r="E46" s="7" t="str">
        <f aca="false">IF(F46="Sterile",D46+3653, "NA")</f>
        <v>NA</v>
      </c>
    </row>
    <row r="47" customFormat="false" ht="43.3" hidden="false" customHeight="false" outlineLevel="0" collapsed="false">
      <c r="A47" s="8" t="n">
        <v>71631110</v>
      </c>
      <c r="B47" s="3" t="s">
        <v>42</v>
      </c>
      <c r="C47" s="9" t="n">
        <v>3</v>
      </c>
      <c r="D47" s="6" t="n">
        <v>43770</v>
      </c>
      <c r="E47" s="7" t="str">
        <f aca="false">IF(F47="Sterile",D47+3653, "NA")</f>
        <v>NA</v>
      </c>
    </row>
    <row r="48" customFormat="false" ht="43.3" hidden="false" customHeight="false" outlineLevel="0" collapsed="false">
      <c r="A48" s="8" t="n">
        <v>71631110</v>
      </c>
      <c r="B48" s="3" t="s">
        <v>43</v>
      </c>
      <c r="C48" s="9" t="n">
        <v>1</v>
      </c>
      <c r="D48" s="6" t="n">
        <v>43770</v>
      </c>
      <c r="E48" s="7" t="str">
        <f aca="false">IF(F48="Sterile",D48+3653, "NA")</f>
        <v>NA</v>
      </c>
    </row>
    <row r="49" customFormat="false" ht="43.3" hidden="false" customHeight="false" outlineLevel="0" collapsed="false">
      <c r="A49" s="8" t="n">
        <v>71631110</v>
      </c>
      <c r="B49" s="3" t="s">
        <v>44</v>
      </c>
      <c r="C49" s="9" t="n">
        <v>4</v>
      </c>
      <c r="D49" s="6" t="n">
        <v>44470</v>
      </c>
      <c r="E49" s="7" t="str">
        <f aca="false">IF(F49="Sterile",D49+3653, "NA")</f>
        <v>NA</v>
      </c>
    </row>
    <row r="50" customFormat="false" ht="43.3" hidden="false" customHeight="false" outlineLevel="0" collapsed="false">
      <c r="A50" s="8" t="n">
        <v>71631117</v>
      </c>
      <c r="B50" s="3" t="s">
        <v>45</v>
      </c>
      <c r="C50" s="9" t="n">
        <v>1</v>
      </c>
      <c r="D50" s="6" t="n">
        <v>44593</v>
      </c>
      <c r="E50" s="7" t="str">
        <f aca="false">IF(F50="Sterile",D50+3653, "NA")</f>
        <v>NA</v>
      </c>
    </row>
    <row r="51" customFormat="false" ht="43.3" hidden="false" customHeight="false" outlineLevel="0" collapsed="false">
      <c r="A51" s="8" t="n">
        <v>71631117</v>
      </c>
      <c r="B51" s="3" t="s">
        <v>46</v>
      </c>
      <c r="C51" s="9" t="n">
        <v>6</v>
      </c>
      <c r="D51" s="6" t="n">
        <v>44774</v>
      </c>
      <c r="E51" s="7" t="str">
        <f aca="false">IF(F51="Sterile",D51+3653, "NA")</f>
        <v>NA</v>
      </c>
    </row>
    <row r="52" customFormat="false" ht="43.3" hidden="false" customHeight="false" outlineLevel="0" collapsed="false">
      <c r="A52" s="8" t="n">
        <v>71631121</v>
      </c>
      <c r="B52" s="3" t="s">
        <v>47</v>
      </c>
      <c r="C52" s="9" t="n">
        <v>2</v>
      </c>
      <c r="D52" s="6" t="n">
        <v>44440</v>
      </c>
      <c r="E52" s="7" t="str">
        <f aca="false">IF(F52="Sterile",D52+3653, "NA")</f>
        <v>NA</v>
      </c>
    </row>
    <row r="53" customFormat="false" ht="43.3" hidden="false" customHeight="false" outlineLevel="0" collapsed="false">
      <c r="A53" s="3" t="n">
        <v>71631121</v>
      </c>
      <c r="B53" s="4" t="s">
        <v>48</v>
      </c>
      <c r="C53" s="5" t="n">
        <v>4</v>
      </c>
      <c r="D53" s="6" t="n">
        <v>44593</v>
      </c>
      <c r="E53" s="7" t="str">
        <f aca="false">IF(F53="Sterile",D53+3653, "NA")</f>
        <v>NA</v>
      </c>
    </row>
    <row r="54" customFormat="false" ht="43.3" hidden="false" customHeight="false" outlineLevel="0" collapsed="false">
      <c r="A54" s="8" t="n">
        <v>71631123</v>
      </c>
      <c r="B54" s="3" t="s">
        <v>49</v>
      </c>
      <c r="C54" s="9" t="n">
        <v>2</v>
      </c>
      <c r="D54" s="6" t="n">
        <v>44256</v>
      </c>
      <c r="E54" s="7" t="str">
        <f aca="false">IF(F54="Sterile",D54+3653, "NA")</f>
        <v>NA</v>
      </c>
    </row>
    <row r="55" customFormat="false" ht="43.3" hidden="false" customHeight="false" outlineLevel="0" collapsed="false">
      <c r="A55" s="8" t="n">
        <v>71631123</v>
      </c>
      <c r="B55" s="3" t="s">
        <v>50</v>
      </c>
      <c r="C55" s="9" t="n">
        <v>3</v>
      </c>
      <c r="D55" s="6" t="n">
        <v>44835</v>
      </c>
      <c r="E55" s="7" t="str">
        <f aca="false">IF(F55="Sterile",D55+3653, "NA")</f>
        <v>NA</v>
      </c>
    </row>
    <row r="56" customFormat="false" ht="43.3" hidden="false" customHeight="false" outlineLevel="0" collapsed="false">
      <c r="A56" s="3" t="n">
        <v>71631123</v>
      </c>
      <c r="B56" s="4" t="s">
        <v>50</v>
      </c>
      <c r="C56" s="5" t="n">
        <v>2</v>
      </c>
      <c r="D56" s="6" t="n">
        <v>44835</v>
      </c>
      <c r="E56" s="7" t="str">
        <f aca="false">IF(F56="Sterile",D56+3653, "NA")</f>
        <v>NA</v>
      </c>
    </row>
    <row r="57" customFormat="false" ht="43.3" hidden="false" customHeight="false" outlineLevel="0" collapsed="false">
      <c r="A57" s="8" t="n">
        <v>71631436</v>
      </c>
      <c r="B57" s="3" t="s">
        <v>51</v>
      </c>
      <c r="C57" s="9" t="n">
        <v>3</v>
      </c>
      <c r="D57" s="6" t="n">
        <v>44531</v>
      </c>
      <c r="E57" s="7" t="str">
        <f aca="false">IF(F57="Sterile",D57+3653, "NA")</f>
        <v>NA</v>
      </c>
    </row>
    <row r="58" customFormat="false" ht="43.3" hidden="false" customHeight="false" outlineLevel="0" collapsed="false">
      <c r="A58" s="8" t="n">
        <v>71631436</v>
      </c>
      <c r="B58" s="3" t="s">
        <v>52</v>
      </c>
      <c r="C58" s="9" t="n">
        <v>3</v>
      </c>
      <c r="D58" s="6" t="n">
        <v>44501</v>
      </c>
      <c r="E58" s="7" t="str">
        <f aca="false">IF(F58="Sterile",D58+3653, "NA")</f>
        <v>NA</v>
      </c>
    </row>
    <row r="59" customFormat="false" ht="43.3" hidden="false" customHeight="false" outlineLevel="0" collapsed="false">
      <c r="A59" s="8" t="n">
        <v>71631436</v>
      </c>
      <c r="B59" s="3" t="s">
        <v>53</v>
      </c>
      <c r="C59" s="9" t="n">
        <v>2</v>
      </c>
      <c r="D59" s="6" t="n">
        <v>44531</v>
      </c>
      <c r="E59" s="7" t="str">
        <f aca="false">IF(F59="Sterile",D59+3653, "NA")</f>
        <v>NA</v>
      </c>
    </row>
    <row r="60" customFormat="false" ht="43.3" hidden="false" customHeight="false" outlineLevel="0" collapsed="false">
      <c r="A60" s="8" t="n">
        <v>71631626</v>
      </c>
      <c r="B60" s="3" t="s">
        <v>54</v>
      </c>
      <c r="C60" s="9" t="n">
        <v>11</v>
      </c>
      <c r="D60" s="6" t="n">
        <v>44531</v>
      </c>
      <c r="E60" s="7" t="str">
        <f aca="false">IF(F60="Sterile",D60+3653, "NA")</f>
        <v>NA</v>
      </c>
    </row>
    <row r="61" customFormat="false" ht="43.3" hidden="false" customHeight="false" outlineLevel="0" collapsed="false">
      <c r="A61" s="8" t="n">
        <v>71631626</v>
      </c>
      <c r="B61" s="3" t="s">
        <v>55</v>
      </c>
      <c r="C61" s="9" t="n">
        <v>1</v>
      </c>
      <c r="D61" s="6" t="n">
        <v>44774</v>
      </c>
      <c r="E61" s="7" t="str">
        <f aca="false">IF(F61="Sterile",D61+3653, "NA")</f>
        <v>NA</v>
      </c>
    </row>
    <row r="62" customFormat="false" ht="43.3" hidden="false" customHeight="false" outlineLevel="0" collapsed="false">
      <c r="A62" s="3" t="n">
        <v>71631626</v>
      </c>
      <c r="B62" s="4" t="s">
        <v>55</v>
      </c>
      <c r="C62" s="5" t="n">
        <v>4</v>
      </c>
      <c r="D62" s="6" t="n">
        <v>44774</v>
      </c>
      <c r="E62" s="7" t="str">
        <f aca="false">IF(F62="Sterile",D62+3653, "NA")</f>
        <v>NA</v>
      </c>
    </row>
    <row r="63" customFormat="false" ht="43.3" hidden="false" customHeight="false" outlineLevel="0" collapsed="false">
      <c r="A63" s="8" t="n">
        <v>71631690</v>
      </c>
      <c r="B63" s="3" t="s">
        <v>56</v>
      </c>
      <c r="C63" s="9" t="n">
        <v>3</v>
      </c>
      <c r="D63" s="6" t="n">
        <v>44197</v>
      </c>
      <c r="E63" s="7" t="str">
        <f aca="false">IF(F63="Sterile",D63+3653, "NA")</f>
        <v>NA</v>
      </c>
    </row>
    <row r="64" customFormat="false" ht="43.3" hidden="false" customHeight="false" outlineLevel="0" collapsed="false">
      <c r="A64" s="8" t="n">
        <v>71631690</v>
      </c>
      <c r="B64" s="3" t="s">
        <v>57</v>
      </c>
      <c r="C64" s="9" t="n">
        <v>1</v>
      </c>
      <c r="D64" s="6" t="n">
        <v>44228</v>
      </c>
      <c r="E64" s="7" t="str">
        <f aca="false">IF(F64="Sterile",D64+3653, "NA")</f>
        <v>NA</v>
      </c>
    </row>
    <row r="65" customFormat="false" ht="43.3" hidden="false" customHeight="false" outlineLevel="0" collapsed="false">
      <c r="A65" s="8" t="n">
        <v>71631690</v>
      </c>
      <c r="B65" s="3" t="s">
        <v>58</v>
      </c>
      <c r="C65" s="9" t="n">
        <v>8</v>
      </c>
      <c r="D65" s="6" t="n">
        <v>44256</v>
      </c>
      <c r="E65" s="7" t="str">
        <f aca="false">IF(F65="Sterile",D65+3653, "NA")</f>
        <v>NA</v>
      </c>
    </row>
    <row r="66" customFormat="false" ht="43.3" hidden="false" customHeight="false" outlineLevel="0" collapsed="false">
      <c r="A66" s="3" t="n">
        <v>71634000</v>
      </c>
      <c r="B66" s="4" t="s">
        <v>59</v>
      </c>
      <c r="C66" s="5" t="n">
        <v>3</v>
      </c>
      <c r="D66" s="6" t="n">
        <v>44593</v>
      </c>
      <c r="E66" s="7" t="str">
        <f aca="false">IF(F66="Sterile",D66+3653, "NA")</f>
        <v>NA</v>
      </c>
    </row>
    <row r="67" customFormat="false" ht="43.3" hidden="false" customHeight="false" outlineLevel="0" collapsed="false">
      <c r="A67" s="3" t="n">
        <v>71634000</v>
      </c>
      <c r="B67" s="4" t="s">
        <v>59</v>
      </c>
      <c r="C67" s="5" t="n">
        <v>5</v>
      </c>
      <c r="D67" s="6" t="n">
        <v>44593</v>
      </c>
      <c r="E67" s="7" t="str">
        <f aca="false">IF(F67="Sterile",D67+3653, "NA")</f>
        <v>NA</v>
      </c>
    </row>
    <row r="68" customFormat="false" ht="43.3" hidden="false" customHeight="false" outlineLevel="0" collapsed="false">
      <c r="A68" s="3" t="n">
        <v>71634000</v>
      </c>
      <c r="B68" s="4" t="s">
        <v>59</v>
      </c>
      <c r="C68" s="5" t="n">
        <v>3</v>
      </c>
      <c r="D68" s="6" t="n">
        <v>44593</v>
      </c>
      <c r="E68" s="7" t="str">
        <f aca="false">IF(F68="Sterile",D68+3653, "NA")</f>
        <v>NA</v>
      </c>
    </row>
    <row r="69" customFormat="false" ht="43.3" hidden="false" customHeight="false" outlineLevel="0" collapsed="false">
      <c r="A69" s="8" t="n">
        <v>71634005</v>
      </c>
      <c r="B69" s="3" t="s">
        <v>60</v>
      </c>
      <c r="C69" s="9" t="n">
        <v>11</v>
      </c>
      <c r="D69" s="6" t="n">
        <v>44531</v>
      </c>
      <c r="E69" s="7" t="str">
        <f aca="false">IF(F69="Sterile",D69+3653, "NA")</f>
        <v>NA</v>
      </c>
    </row>
    <row r="70" customFormat="false" ht="43.3" hidden="false" customHeight="false" outlineLevel="0" collapsed="false">
      <c r="A70" s="3" t="n">
        <v>71634005</v>
      </c>
      <c r="B70" s="4" t="s">
        <v>60</v>
      </c>
      <c r="C70" s="5" t="n">
        <v>1</v>
      </c>
      <c r="D70" s="6" t="n">
        <v>44531</v>
      </c>
      <c r="E70" s="7" t="str">
        <f aca="false">IF(F70="Sterile",D70+3653, "NA")</f>
        <v>NA</v>
      </c>
    </row>
    <row r="71" customFormat="false" ht="43.3" hidden="false" customHeight="false" outlineLevel="0" collapsed="false">
      <c r="A71" s="3" t="n">
        <v>71634005</v>
      </c>
      <c r="B71" s="4" t="s">
        <v>60</v>
      </c>
      <c r="C71" s="5" t="n">
        <v>2</v>
      </c>
      <c r="D71" s="6" t="n">
        <v>44531</v>
      </c>
      <c r="E71" s="7" t="str">
        <f aca="false">IF(F71="Sterile",D71+3653, "NA")</f>
        <v>NA</v>
      </c>
    </row>
    <row r="72" customFormat="false" ht="43.3" hidden="false" customHeight="false" outlineLevel="0" collapsed="false">
      <c r="A72" s="3" t="n">
        <v>71634005</v>
      </c>
      <c r="B72" s="4" t="s">
        <v>60</v>
      </c>
      <c r="C72" s="5" t="n">
        <v>2</v>
      </c>
      <c r="D72" s="6" t="n">
        <v>44531</v>
      </c>
      <c r="E72" s="7" t="str">
        <f aca="false">IF(F72="Sterile",D72+3653, "NA")</f>
        <v>NA</v>
      </c>
    </row>
    <row r="73" customFormat="false" ht="43.3" hidden="false" customHeight="false" outlineLevel="0" collapsed="false">
      <c r="A73" s="8" t="n">
        <v>71634010</v>
      </c>
      <c r="B73" s="3" t="s">
        <v>61</v>
      </c>
      <c r="C73" s="9" t="n">
        <f aca="false">11-1-1-1</f>
        <v>8</v>
      </c>
      <c r="D73" s="6" t="n">
        <v>44317</v>
      </c>
      <c r="E73" s="7" t="str">
        <f aca="false">IF(F73="Sterile",D73+3653, "NA")</f>
        <v>NA</v>
      </c>
    </row>
    <row r="74" customFormat="false" ht="43.3" hidden="false" customHeight="false" outlineLevel="0" collapsed="false">
      <c r="A74" s="8" t="n">
        <v>71634010</v>
      </c>
      <c r="B74" s="3" t="s">
        <v>62</v>
      </c>
      <c r="C74" s="9" t="n">
        <v>4</v>
      </c>
      <c r="D74" s="6" t="n">
        <v>44348</v>
      </c>
      <c r="E74" s="7" t="str">
        <f aca="false">IF(F74="Sterile",D74+3653, "NA")</f>
        <v>NA</v>
      </c>
    </row>
    <row r="75" customFormat="false" ht="43.3" hidden="false" customHeight="false" outlineLevel="0" collapsed="false">
      <c r="A75" s="3" t="n">
        <v>71634010</v>
      </c>
      <c r="B75" s="4" t="s">
        <v>62</v>
      </c>
      <c r="C75" s="5" t="n">
        <v>1</v>
      </c>
      <c r="D75" s="6" t="n">
        <v>44348</v>
      </c>
      <c r="E75" s="7" t="str">
        <f aca="false">IF(F75="Sterile",D75+3653, "NA")</f>
        <v>NA</v>
      </c>
    </row>
    <row r="76" customFormat="false" ht="43.3" hidden="false" customHeight="false" outlineLevel="0" collapsed="false">
      <c r="A76" s="3" t="n">
        <v>71634010</v>
      </c>
      <c r="B76" s="4" t="s">
        <v>62</v>
      </c>
      <c r="C76" s="5" t="n">
        <v>2</v>
      </c>
      <c r="D76" s="6" t="n">
        <v>44348</v>
      </c>
      <c r="E76" s="7" t="str">
        <f aca="false">IF(F76="Sterile",D76+3653, "NA")</f>
        <v>NA</v>
      </c>
    </row>
    <row r="77" customFormat="false" ht="43.3" hidden="false" customHeight="false" outlineLevel="0" collapsed="false">
      <c r="A77" s="3" t="n">
        <v>71634010</v>
      </c>
      <c r="B77" s="4" t="s">
        <v>62</v>
      </c>
      <c r="C77" s="5" t="n">
        <v>1</v>
      </c>
      <c r="D77" s="6" t="n">
        <v>44348</v>
      </c>
      <c r="E77" s="7" t="str">
        <f aca="false">IF(F77="Sterile",D77+3653, "NA")</f>
        <v>NA</v>
      </c>
    </row>
    <row r="78" customFormat="false" ht="43.3" hidden="false" customHeight="false" outlineLevel="0" collapsed="false">
      <c r="A78" s="8" t="n">
        <v>71634015</v>
      </c>
      <c r="B78" s="3" t="s">
        <v>63</v>
      </c>
      <c r="C78" s="9" t="n">
        <v>1</v>
      </c>
      <c r="D78" s="6" t="n">
        <v>42278</v>
      </c>
      <c r="E78" s="7" t="str">
        <f aca="false">IF(F78="Sterile",D78+3653, "NA")</f>
        <v>NA</v>
      </c>
    </row>
    <row r="79" customFormat="false" ht="43.3" hidden="false" customHeight="false" outlineLevel="0" collapsed="false">
      <c r="A79" s="8" t="n">
        <v>71634015</v>
      </c>
      <c r="B79" s="3" t="s">
        <v>64</v>
      </c>
      <c r="C79" s="9" t="n">
        <v>1</v>
      </c>
      <c r="D79" s="6" t="n">
        <v>42401</v>
      </c>
      <c r="E79" s="7" t="str">
        <f aca="false">IF(F79="Sterile",D79+3653, "NA")</f>
        <v>NA</v>
      </c>
    </row>
    <row r="80" customFormat="false" ht="43.3" hidden="false" customHeight="false" outlineLevel="0" collapsed="false">
      <c r="A80" s="3" t="n">
        <v>71642125</v>
      </c>
      <c r="B80" s="4" t="s">
        <v>65</v>
      </c>
      <c r="C80" s="5" t="n">
        <v>1</v>
      </c>
      <c r="D80" s="6" t="n">
        <v>44440</v>
      </c>
      <c r="E80" s="7" t="str">
        <f aca="false">IF(F80="Sterile",D80+3653, "NA")</f>
        <v>NA</v>
      </c>
    </row>
    <row r="81" customFormat="false" ht="43.3" hidden="false" customHeight="false" outlineLevel="0" collapsed="false">
      <c r="A81" s="3" t="n">
        <v>71642130</v>
      </c>
      <c r="B81" s="4" t="s">
        <v>66</v>
      </c>
      <c r="C81" s="5" t="n">
        <v>1</v>
      </c>
      <c r="D81" s="6" t="n">
        <v>44409</v>
      </c>
      <c r="E81" s="7" t="str">
        <f aca="false">IF(F81="Sterile",D81+3653, "NA")</f>
        <v>NA</v>
      </c>
    </row>
    <row r="82" customFormat="false" ht="43.3" hidden="false" customHeight="false" outlineLevel="0" collapsed="false">
      <c r="A82" s="3" t="n">
        <v>71642130</v>
      </c>
      <c r="B82" s="4" t="s">
        <v>67</v>
      </c>
      <c r="C82" s="5" t="n">
        <f aca="false">9-8</f>
        <v>1</v>
      </c>
      <c r="D82" s="6" t="n">
        <v>44440</v>
      </c>
      <c r="E82" s="7" t="str">
        <f aca="false">IF(F82="Sterile",D82+3653, "NA")</f>
        <v>NA</v>
      </c>
    </row>
    <row r="83" customFormat="false" ht="43.3" hidden="false" customHeight="false" outlineLevel="0" collapsed="false">
      <c r="A83" s="3" t="n">
        <v>71642135</v>
      </c>
      <c r="B83" s="4" t="s">
        <v>68</v>
      </c>
      <c r="C83" s="5" t="n">
        <v>8</v>
      </c>
      <c r="D83" s="6" t="n">
        <v>44562</v>
      </c>
      <c r="E83" s="7" t="str">
        <f aca="false">IF(F83="Sterile",D83+3653, "NA")</f>
        <v>NA</v>
      </c>
    </row>
    <row r="84" customFormat="false" ht="43.3" hidden="false" customHeight="false" outlineLevel="0" collapsed="false">
      <c r="A84" s="3" t="n">
        <v>71642135</v>
      </c>
      <c r="B84" s="4" t="s">
        <v>68</v>
      </c>
      <c r="C84" s="5" t="n">
        <v>2</v>
      </c>
      <c r="D84" s="6" t="n">
        <v>44562</v>
      </c>
      <c r="E84" s="7" t="str">
        <f aca="false">IF(F84="Sterile",D84+3653, "NA")</f>
        <v>NA</v>
      </c>
    </row>
    <row r="85" customFormat="false" ht="43.3" hidden="false" customHeight="false" outlineLevel="0" collapsed="false">
      <c r="A85" s="3" t="n">
        <v>71642135</v>
      </c>
      <c r="B85" s="4" t="s">
        <v>68</v>
      </c>
      <c r="C85" s="5" t="n">
        <v>3</v>
      </c>
      <c r="D85" s="6" t="n">
        <v>44562</v>
      </c>
      <c r="E85" s="7" t="str">
        <f aca="false">IF(F85="Sterile",D85+3653, "NA")</f>
        <v>NA</v>
      </c>
    </row>
    <row r="86" customFormat="false" ht="43.3" hidden="false" customHeight="false" outlineLevel="0" collapsed="false">
      <c r="A86" s="3" t="n">
        <v>71642140</v>
      </c>
      <c r="B86" s="4" t="s">
        <v>69</v>
      </c>
      <c r="C86" s="5" t="n">
        <v>3</v>
      </c>
      <c r="D86" s="6" t="n">
        <v>44562</v>
      </c>
      <c r="E86" s="7" t="str">
        <f aca="false">IF(F86="Sterile",D86+3653, "NA")</f>
        <v>NA</v>
      </c>
    </row>
    <row r="87" customFormat="false" ht="43.3" hidden="false" customHeight="false" outlineLevel="0" collapsed="false">
      <c r="A87" s="3" t="n">
        <v>71642225</v>
      </c>
      <c r="B87" s="4" t="s">
        <v>70</v>
      </c>
      <c r="C87" s="5" t="n">
        <v>4</v>
      </c>
      <c r="D87" s="6" t="n">
        <v>44256</v>
      </c>
      <c r="E87" s="7" t="str">
        <f aca="false">IF(F87="Sterile",D87+3653, "NA")</f>
        <v>NA</v>
      </c>
    </row>
    <row r="88" customFormat="false" ht="43.3" hidden="false" customHeight="false" outlineLevel="0" collapsed="false">
      <c r="A88" s="3" t="n">
        <v>71642250</v>
      </c>
      <c r="B88" s="4" t="s">
        <v>71</v>
      </c>
      <c r="C88" s="5" t="n">
        <v>3</v>
      </c>
      <c r="D88" s="6" t="n">
        <v>44378</v>
      </c>
      <c r="E88" s="7" t="str">
        <f aca="false">IF(F88="Sterile",D88+3653, "NA")</f>
        <v>NA</v>
      </c>
    </row>
    <row r="89" customFormat="false" ht="43.3" hidden="false" customHeight="false" outlineLevel="0" collapsed="false">
      <c r="A89" s="3" t="n">
        <v>71642300</v>
      </c>
      <c r="B89" s="4" t="s">
        <v>72</v>
      </c>
      <c r="C89" s="5" t="n">
        <v>1</v>
      </c>
      <c r="D89" s="6" t="n">
        <v>42064</v>
      </c>
      <c r="E89" s="7" t="str">
        <f aca="false">IF(F89="Sterile",D89+3653, "NA")</f>
        <v>NA</v>
      </c>
    </row>
    <row r="90" customFormat="false" ht="43.3" hidden="false" customHeight="false" outlineLevel="0" collapsed="false">
      <c r="A90" s="3" t="n">
        <v>71642305</v>
      </c>
      <c r="B90" s="4" t="s">
        <v>73</v>
      </c>
      <c r="C90" s="5" t="n">
        <v>1</v>
      </c>
      <c r="D90" s="6" t="n">
        <v>41791</v>
      </c>
      <c r="E90" s="7" t="str">
        <f aca="false">IF(F90="Sterile",D90+3653, "NA")</f>
        <v>NA</v>
      </c>
    </row>
    <row r="91" customFormat="false" ht="43.3" hidden="false" customHeight="false" outlineLevel="0" collapsed="false">
      <c r="A91" s="8" t="n">
        <v>71642370</v>
      </c>
      <c r="B91" s="3" t="s">
        <v>74</v>
      </c>
      <c r="C91" s="9" t="n">
        <v>1</v>
      </c>
      <c r="D91" s="6" t="n">
        <v>44501</v>
      </c>
      <c r="E91" s="7" t="str">
        <f aca="false">IF(F91="Sterile",D91+3653, "NA")</f>
        <v>NA</v>
      </c>
    </row>
    <row r="92" customFormat="false" ht="43.3" hidden="false" customHeight="false" outlineLevel="0" collapsed="false">
      <c r="A92" s="8" t="n">
        <v>71642380</v>
      </c>
      <c r="B92" s="3" t="s">
        <v>75</v>
      </c>
      <c r="C92" s="9" t="n">
        <f aca="false">2-1</f>
        <v>1</v>
      </c>
      <c r="D92" s="6" t="n">
        <v>44317</v>
      </c>
      <c r="E92" s="7" t="str">
        <f aca="false">IF(F92="Sterile",D92+3653, "NA")</f>
        <v>NA</v>
      </c>
    </row>
    <row r="93" customFormat="false" ht="43.3" hidden="false" customHeight="false" outlineLevel="0" collapsed="false">
      <c r="A93" s="8" t="n">
        <v>71642380</v>
      </c>
      <c r="B93" s="3" t="s">
        <v>76</v>
      </c>
      <c r="C93" s="9" t="n">
        <v>5</v>
      </c>
      <c r="D93" s="6" t="n">
        <v>44562</v>
      </c>
      <c r="E93" s="7" t="str">
        <f aca="false">IF(F93="Sterile",D93+3653, "NA")</f>
        <v>NA</v>
      </c>
    </row>
    <row r="94" customFormat="false" ht="43.3" hidden="false" customHeight="false" outlineLevel="0" collapsed="false">
      <c r="A94" s="3" t="n">
        <v>71642380</v>
      </c>
      <c r="B94" s="4" t="s">
        <v>77</v>
      </c>
      <c r="C94" s="5" t="n">
        <v>1</v>
      </c>
      <c r="D94" s="6" t="n">
        <v>44958</v>
      </c>
      <c r="E94" s="7" t="str">
        <f aca="false">IF(F94="Sterile",D94+3653, "NA")</f>
        <v>NA</v>
      </c>
    </row>
    <row r="95" customFormat="false" ht="43.3" hidden="false" customHeight="false" outlineLevel="0" collapsed="false">
      <c r="A95" s="3" t="n">
        <v>71642380</v>
      </c>
      <c r="B95" s="4" t="s">
        <v>77</v>
      </c>
      <c r="C95" s="5" t="n">
        <v>1</v>
      </c>
      <c r="D95" s="6" t="n">
        <v>44958</v>
      </c>
      <c r="E95" s="7" t="str">
        <f aca="false">IF(F95="Sterile",D95+3653, "NA")</f>
        <v>NA</v>
      </c>
    </row>
    <row r="96" customFormat="false" ht="43.3" hidden="false" customHeight="false" outlineLevel="0" collapsed="false">
      <c r="A96" s="8" t="n">
        <v>71642385</v>
      </c>
      <c r="B96" s="3" t="s">
        <v>78</v>
      </c>
      <c r="C96" s="9" t="n">
        <f aca="false">5-1-2</f>
        <v>2</v>
      </c>
      <c r="D96" s="6" t="n">
        <v>44317</v>
      </c>
      <c r="E96" s="7" t="str">
        <f aca="false">IF(F96="Sterile",D96+3653, "NA")</f>
        <v>NA</v>
      </c>
    </row>
    <row r="97" customFormat="false" ht="43.3" hidden="false" customHeight="false" outlineLevel="0" collapsed="false">
      <c r="A97" s="8" t="n">
        <v>71642385</v>
      </c>
      <c r="B97" s="3" t="s">
        <v>79</v>
      </c>
      <c r="C97" s="9" t="n">
        <v>1</v>
      </c>
      <c r="D97" s="6" t="n">
        <v>44501</v>
      </c>
      <c r="E97" s="7" t="str">
        <f aca="false">IF(F97="Sterile",D97+3653, "NA")</f>
        <v>NA</v>
      </c>
    </row>
    <row r="98" customFormat="false" ht="43.3" hidden="false" customHeight="false" outlineLevel="0" collapsed="false">
      <c r="A98" s="8" t="n">
        <v>71642385</v>
      </c>
      <c r="B98" s="3" t="s">
        <v>80</v>
      </c>
      <c r="C98" s="9" t="n">
        <v>1</v>
      </c>
      <c r="D98" s="6" t="n">
        <v>44501</v>
      </c>
      <c r="E98" s="7" t="str">
        <f aca="false">IF(F98="Sterile",D98+3653, "NA")</f>
        <v>NA</v>
      </c>
    </row>
    <row r="99" customFormat="false" ht="43.3" hidden="false" customHeight="false" outlineLevel="0" collapsed="false">
      <c r="A99" s="8" t="n">
        <v>71642385</v>
      </c>
      <c r="B99" s="3" t="s">
        <v>81</v>
      </c>
      <c r="C99" s="9" t="n">
        <v>1</v>
      </c>
      <c r="D99" s="6" t="n">
        <v>44501</v>
      </c>
      <c r="E99" s="7" t="str">
        <f aca="false">IF(F99="Sterile",D99+3653, "NA")</f>
        <v>NA</v>
      </c>
    </row>
    <row r="100" customFormat="false" ht="43.3" hidden="false" customHeight="false" outlineLevel="0" collapsed="false">
      <c r="A100" s="3" t="n">
        <v>71642385</v>
      </c>
      <c r="B100" s="4" t="s">
        <v>81</v>
      </c>
      <c r="C100" s="5" t="n">
        <v>1</v>
      </c>
      <c r="D100" s="6" t="n">
        <v>44501</v>
      </c>
      <c r="E100" s="7" t="str">
        <f aca="false">IF(F100="Sterile",D100+3653, "NA")</f>
        <v>NA</v>
      </c>
    </row>
    <row r="101" customFormat="false" ht="43.3" hidden="false" customHeight="false" outlineLevel="0" collapsed="false">
      <c r="A101" s="8" t="n">
        <v>71642390</v>
      </c>
      <c r="B101" s="3" t="s">
        <v>82</v>
      </c>
      <c r="C101" s="9" t="n">
        <v>1</v>
      </c>
      <c r="D101" s="6" t="n">
        <v>44501</v>
      </c>
      <c r="E101" s="7" t="str">
        <f aca="false">IF(F101="Sterile",D101+3653, "NA")</f>
        <v>NA</v>
      </c>
    </row>
    <row r="102" customFormat="false" ht="43.3" hidden="false" customHeight="false" outlineLevel="0" collapsed="false">
      <c r="A102" s="8" t="n">
        <v>71642390</v>
      </c>
      <c r="B102" s="3" t="s">
        <v>83</v>
      </c>
      <c r="C102" s="9" t="n">
        <v>1</v>
      </c>
      <c r="D102" s="6" t="n">
        <v>44531</v>
      </c>
      <c r="E102" s="7" t="str">
        <f aca="false">IF(F102="Sterile",D102+3653, "NA")</f>
        <v>NA</v>
      </c>
    </row>
    <row r="103" customFormat="false" ht="43.3" hidden="false" customHeight="false" outlineLevel="0" collapsed="false">
      <c r="A103" s="8" t="n">
        <v>71642390</v>
      </c>
      <c r="B103" s="3" t="s">
        <v>84</v>
      </c>
      <c r="C103" s="9" t="n">
        <v>5</v>
      </c>
      <c r="D103" s="6" t="n">
        <v>44531</v>
      </c>
      <c r="E103" s="7" t="str">
        <f aca="false">IF(F103="Sterile",D103+3653, "NA")</f>
        <v>NA</v>
      </c>
    </row>
    <row r="104" customFormat="false" ht="43.3" hidden="false" customHeight="false" outlineLevel="0" collapsed="false">
      <c r="A104" s="3" t="n">
        <v>71642390</v>
      </c>
      <c r="B104" s="4" t="s">
        <v>85</v>
      </c>
      <c r="C104" s="5" t="n">
        <v>2</v>
      </c>
      <c r="D104" s="6" t="n">
        <v>44562</v>
      </c>
      <c r="E104" s="7" t="str">
        <f aca="false">IF(F104="Sterile",D104+3653, "NA")</f>
        <v>NA</v>
      </c>
    </row>
    <row r="105" customFormat="false" ht="43.3" hidden="false" customHeight="false" outlineLevel="0" collapsed="false">
      <c r="A105" s="8" t="n">
        <v>71642395</v>
      </c>
      <c r="B105" s="3" t="s">
        <v>86</v>
      </c>
      <c r="C105" s="9" t="n">
        <v>2</v>
      </c>
      <c r="D105" s="6" t="n">
        <v>44317</v>
      </c>
      <c r="E105" s="7" t="str">
        <f aca="false">IF(F105="Sterile",D105+3653, "NA")</f>
        <v>NA</v>
      </c>
    </row>
    <row r="106" customFormat="false" ht="43.3" hidden="false" customHeight="false" outlineLevel="0" collapsed="false">
      <c r="A106" s="3" t="n">
        <v>71642395</v>
      </c>
      <c r="B106" s="4" t="s">
        <v>86</v>
      </c>
      <c r="C106" s="5" t="n">
        <v>1</v>
      </c>
      <c r="D106" s="6" t="n">
        <v>44317</v>
      </c>
      <c r="E106" s="7" t="str">
        <f aca="false">IF(F106="Sterile",D106+3653, "NA")</f>
        <v>NA</v>
      </c>
    </row>
    <row r="107" customFormat="false" ht="43.3" hidden="false" customHeight="false" outlineLevel="0" collapsed="false">
      <c r="A107" s="3" t="n">
        <v>71642395</v>
      </c>
      <c r="B107" s="4" t="s">
        <v>87</v>
      </c>
      <c r="C107" s="5" t="n">
        <v>1</v>
      </c>
      <c r="D107" s="6" t="n">
        <v>44348</v>
      </c>
      <c r="E107" s="7" t="str">
        <f aca="false">IF(F107="Sterile",D107+3653, "NA")</f>
        <v>NA</v>
      </c>
    </row>
    <row r="108" customFormat="false" ht="43.3" hidden="false" customHeight="false" outlineLevel="0" collapsed="false">
      <c r="A108" s="3" t="n">
        <v>71642395</v>
      </c>
      <c r="B108" s="4" t="s">
        <v>88</v>
      </c>
      <c r="C108" s="5" t="n">
        <v>1</v>
      </c>
      <c r="D108" s="6" t="n">
        <v>44470</v>
      </c>
      <c r="E108" s="7" t="str">
        <f aca="false">IF(F108="Sterile",D108+3653, "NA")</f>
        <v>NA</v>
      </c>
    </row>
    <row r="109" customFormat="false" ht="43.3" hidden="false" customHeight="false" outlineLevel="0" collapsed="false">
      <c r="A109" s="3" t="n">
        <v>71642395</v>
      </c>
      <c r="B109" s="4" t="s">
        <v>88</v>
      </c>
      <c r="C109" s="5" t="n">
        <v>1</v>
      </c>
      <c r="D109" s="6" t="n">
        <v>44470</v>
      </c>
      <c r="E109" s="7" t="str">
        <f aca="false">IF(F109="Sterile",D109+3653, "NA")</f>
        <v>NA</v>
      </c>
    </row>
    <row r="110" customFormat="false" ht="43.3" hidden="false" customHeight="false" outlineLevel="0" collapsed="false">
      <c r="A110" s="8" t="n">
        <v>71645020</v>
      </c>
      <c r="B110" s="3" t="s">
        <v>89</v>
      </c>
      <c r="C110" s="9" t="n">
        <f aca="false">5-2</f>
        <v>3</v>
      </c>
      <c r="D110" s="6" t="n">
        <v>44927</v>
      </c>
      <c r="E110" s="7" t="str">
        <f aca="false">IF(F110="Sterile",D110+3653, "NA")</f>
        <v>NA</v>
      </c>
    </row>
    <row r="111" customFormat="false" ht="43.3" hidden="false" customHeight="false" outlineLevel="0" collapsed="false">
      <c r="A111" s="3" t="n">
        <v>71645020</v>
      </c>
      <c r="B111" s="4" t="s">
        <v>89</v>
      </c>
      <c r="C111" s="5" t="n">
        <v>2</v>
      </c>
      <c r="D111" s="6" t="n">
        <v>44927</v>
      </c>
      <c r="E111" s="7" t="str">
        <f aca="false">IF(F111="Sterile",D111+3653, "NA")</f>
        <v>NA</v>
      </c>
    </row>
    <row r="112" customFormat="false" ht="43.3" hidden="false" customHeight="false" outlineLevel="0" collapsed="false">
      <c r="A112" s="8" t="n">
        <v>71645025</v>
      </c>
      <c r="B112" s="3" t="s">
        <v>90</v>
      </c>
      <c r="C112" s="9" t="n">
        <f aca="false">2-1</f>
        <v>1</v>
      </c>
      <c r="D112" s="6" t="n">
        <v>44256</v>
      </c>
      <c r="E112" s="7" t="str">
        <f aca="false">IF(F112="Sterile",D112+3653, "NA")</f>
        <v>NA</v>
      </c>
    </row>
    <row r="113" customFormat="false" ht="43.3" hidden="false" customHeight="false" outlineLevel="0" collapsed="false">
      <c r="A113" s="8" t="n">
        <v>71645025</v>
      </c>
      <c r="B113" s="3" t="s">
        <v>91</v>
      </c>
      <c r="C113" s="9" t="n">
        <v>1</v>
      </c>
      <c r="D113" s="6" t="n">
        <v>44531</v>
      </c>
      <c r="E113" s="7" t="str">
        <f aca="false">IF(F113="Sterile",D113+3653, "NA")</f>
        <v>NA</v>
      </c>
    </row>
    <row r="114" customFormat="false" ht="43.3" hidden="false" customHeight="false" outlineLevel="0" collapsed="false">
      <c r="A114" s="8" t="n">
        <v>71645025</v>
      </c>
      <c r="B114" s="3" t="s">
        <v>92</v>
      </c>
      <c r="C114" s="9" t="n">
        <f aca="false">15-4-3-3-4</f>
        <v>1</v>
      </c>
      <c r="D114" s="6" t="n">
        <v>44743</v>
      </c>
      <c r="E114" s="7" t="str">
        <f aca="false">IF(F114="Sterile",D114+3653, "NA")</f>
        <v>NA</v>
      </c>
    </row>
    <row r="115" customFormat="false" ht="43.3" hidden="false" customHeight="false" outlineLevel="0" collapsed="false">
      <c r="A115" s="8" t="n">
        <v>71645025</v>
      </c>
      <c r="B115" s="3" t="s">
        <v>93</v>
      </c>
      <c r="C115" s="9" t="n">
        <v>1</v>
      </c>
      <c r="D115" s="6" t="n">
        <v>44774</v>
      </c>
      <c r="E115" s="7" t="str">
        <f aca="false">IF(F115="Sterile",D115+3653, "NA")</f>
        <v>NA</v>
      </c>
    </row>
    <row r="116" customFormat="false" ht="43.3" hidden="false" customHeight="false" outlineLevel="0" collapsed="false">
      <c r="A116" s="3" t="n">
        <v>71645025</v>
      </c>
      <c r="B116" s="4" t="s">
        <v>94</v>
      </c>
      <c r="C116" s="5" t="n">
        <v>15</v>
      </c>
      <c r="D116" s="6" t="n">
        <v>44835</v>
      </c>
      <c r="E116" s="7" t="str">
        <f aca="false">IF(F116="Sterile",D116+3653, "NA")</f>
        <v>NA</v>
      </c>
    </row>
    <row r="117" customFormat="false" ht="43.3" hidden="false" customHeight="false" outlineLevel="0" collapsed="false">
      <c r="A117" s="3" t="n">
        <v>71645025</v>
      </c>
      <c r="B117" s="4" t="s">
        <v>94</v>
      </c>
      <c r="C117" s="5" t="n">
        <v>6</v>
      </c>
      <c r="D117" s="6" t="n">
        <v>44835</v>
      </c>
      <c r="E117" s="7" t="str">
        <f aca="false">IF(F117="Sterile",D117+3653, "NA")</f>
        <v>NA</v>
      </c>
    </row>
    <row r="118" customFormat="false" ht="43.3" hidden="false" customHeight="false" outlineLevel="0" collapsed="false">
      <c r="A118" s="3" t="n">
        <v>71645025</v>
      </c>
      <c r="B118" s="4" t="s">
        <v>94</v>
      </c>
      <c r="C118" s="5" t="n">
        <v>2</v>
      </c>
      <c r="D118" s="6" t="n">
        <v>44835</v>
      </c>
      <c r="E118" s="7" t="str">
        <f aca="false">IF(F118="Sterile",D118+3653, "NA")</f>
        <v>NA</v>
      </c>
    </row>
    <row r="119" customFormat="false" ht="43.3" hidden="false" customHeight="false" outlineLevel="0" collapsed="false">
      <c r="A119" s="3" t="n">
        <v>71645025</v>
      </c>
      <c r="B119" s="4" t="s">
        <v>94</v>
      </c>
      <c r="C119" s="5" t="n">
        <v>5</v>
      </c>
      <c r="D119" s="6" t="n">
        <v>44835</v>
      </c>
      <c r="E119" s="7" t="str">
        <f aca="false">IF(F119="Sterile",D119+3653, "NA")</f>
        <v>NA</v>
      </c>
    </row>
    <row r="120" customFormat="false" ht="43.3" hidden="false" customHeight="false" outlineLevel="0" collapsed="false">
      <c r="A120" s="8" t="n">
        <v>71645030</v>
      </c>
      <c r="B120" s="3" t="s">
        <v>95</v>
      </c>
      <c r="C120" s="9" t="n">
        <f aca="false">88-12-9-1-1-1-1-4-6-5-25-2-1-1-2-7-2-1-1-1-1-1</f>
        <v>3</v>
      </c>
      <c r="D120" s="6" t="n">
        <v>44774</v>
      </c>
      <c r="E120" s="7" t="str">
        <f aca="false">IF(F120="Sterile",D120+3653, "NA")</f>
        <v>NA</v>
      </c>
    </row>
    <row r="121" customFormat="false" ht="43.3" hidden="false" customHeight="false" outlineLevel="0" collapsed="false">
      <c r="A121" s="3" t="n">
        <v>71645030</v>
      </c>
      <c r="B121" s="4" t="s">
        <v>96</v>
      </c>
      <c r="C121" s="5" t="n">
        <f aca="false">22-8</f>
        <v>14</v>
      </c>
      <c r="D121" s="6" t="n">
        <v>44774</v>
      </c>
      <c r="E121" s="7" t="str">
        <f aca="false">IF(F121="Sterile",D121+3653, "NA")</f>
        <v>NA</v>
      </c>
    </row>
    <row r="122" customFormat="false" ht="43.3" hidden="false" customHeight="false" outlineLevel="0" collapsed="false">
      <c r="A122" s="3" t="n">
        <v>71645030</v>
      </c>
      <c r="B122" s="4" t="s">
        <v>96</v>
      </c>
      <c r="C122" s="5" t="n">
        <v>18</v>
      </c>
      <c r="D122" s="6" t="n">
        <v>44774</v>
      </c>
      <c r="E122" s="7" t="str">
        <f aca="false">IF(F122="Sterile",D122+3653, "NA")</f>
        <v>NA</v>
      </c>
    </row>
    <row r="123" customFormat="false" ht="43.3" hidden="false" customHeight="false" outlineLevel="0" collapsed="false">
      <c r="A123" s="3" t="n">
        <v>71645030</v>
      </c>
      <c r="B123" s="4" t="s">
        <v>97</v>
      </c>
      <c r="C123" s="5" t="n">
        <v>7</v>
      </c>
      <c r="D123" s="6" t="n">
        <v>44805</v>
      </c>
      <c r="E123" s="7" t="str">
        <f aca="false">IF(F123="Sterile",D123+3653, "NA")</f>
        <v>NA</v>
      </c>
    </row>
    <row r="124" customFormat="false" ht="43.3" hidden="false" customHeight="false" outlineLevel="0" collapsed="false">
      <c r="A124" s="3" t="n">
        <v>71645030</v>
      </c>
      <c r="B124" s="4" t="s">
        <v>97</v>
      </c>
      <c r="C124" s="5" t="n">
        <v>3</v>
      </c>
      <c r="D124" s="6" t="n">
        <v>44805</v>
      </c>
      <c r="E124" s="7" t="str">
        <f aca="false">IF(F124="Sterile",D124+3653, "NA")</f>
        <v>NA</v>
      </c>
    </row>
    <row r="125" customFormat="false" ht="43.3" hidden="false" customHeight="false" outlineLevel="0" collapsed="false">
      <c r="A125" s="3" t="n">
        <v>71645030</v>
      </c>
      <c r="B125" s="4" t="s">
        <v>98</v>
      </c>
      <c r="C125" s="5" t="n">
        <v>1</v>
      </c>
      <c r="D125" s="6" t="n">
        <v>44805</v>
      </c>
      <c r="E125" s="7" t="str">
        <f aca="false">IF(F125="Sterile",D125+3653, "NA")</f>
        <v>NA</v>
      </c>
    </row>
    <row r="126" customFormat="false" ht="43.3" hidden="false" customHeight="false" outlineLevel="0" collapsed="false">
      <c r="A126" s="3" t="n">
        <v>71645030</v>
      </c>
      <c r="B126" s="4" t="s">
        <v>98</v>
      </c>
      <c r="C126" s="5" t="n">
        <v>17</v>
      </c>
      <c r="D126" s="6" t="n">
        <v>44805</v>
      </c>
      <c r="E126" s="7" t="str">
        <f aca="false">IF(F126="Sterile",D126+3653, "NA")</f>
        <v>NA</v>
      </c>
    </row>
    <row r="127" customFormat="false" ht="43.3" hidden="false" customHeight="false" outlineLevel="0" collapsed="false">
      <c r="A127" s="3" t="n">
        <v>71645030</v>
      </c>
      <c r="B127" s="4" t="s">
        <v>99</v>
      </c>
      <c r="C127" s="5" t="n">
        <v>12</v>
      </c>
      <c r="D127" s="6" t="n">
        <v>44805</v>
      </c>
      <c r="E127" s="7" t="str">
        <f aca="false">IF(F127="Sterile",D127+3653, "NA")</f>
        <v>NA</v>
      </c>
    </row>
    <row r="128" customFormat="false" ht="43.3" hidden="false" customHeight="false" outlineLevel="0" collapsed="false">
      <c r="A128" s="3" t="n">
        <v>71645035</v>
      </c>
      <c r="B128" s="4" t="s">
        <v>100</v>
      </c>
      <c r="C128" s="5" t="n">
        <f aca="false">18-1-1+6+6-1</f>
        <v>27</v>
      </c>
      <c r="D128" s="6" t="n">
        <v>44805</v>
      </c>
      <c r="E128" s="7" t="str">
        <f aca="false">IF(F128="Sterile",D128+3653, "NA")</f>
        <v>NA</v>
      </c>
    </row>
    <row r="129" customFormat="false" ht="43.3" hidden="false" customHeight="false" outlineLevel="0" collapsed="false">
      <c r="A129" s="3" t="n">
        <v>71645035</v>
      </c>
      <c r="B129" s="4" t="s">
        <v>101</v>
      </c>
      <c r="C129" s="5" t="n">
        <v>1</v>
      </c>
      <c r="D129" s="6" t="n">
        <v>44896</v>
      </c>
      <c r="E129" s="7" t="str">
        <f aca="false">IF(F129="Sterile",D129+3653, "NA")</f>
        <v>NA</v>
      </c>
    </row>
    <row r="130" customFormat="false" ht="43.3" hidden="false" customHeight="false" outlineLevel="0" collapsed="false">
      <c r="A130" s="3" t="n">
        <v>71645035</v>
      </c>
      <c r="B130" s="4" t="s">
        <v>101</v>
      </c>
      <c r="C130" s="5" t="n">
        <v>4</v>
      </c>
      <c r="D130" s="6" t="n">
        <v>44896</v>
      </c>
      <c r="E130" s="7" t="str">
        <f aca="false">IF(F130="Sterile",D130+3653, "NA")</f>
        <v>NA</v>
      </c>
    </row>
    <row r="131" customFormat="false" ht="43.3" hidden="false" customHeight="false" outlineLevel="0" collapsed="false">
      <c r="A131" s="3" t="n">
        <v>71645035</v>
      </c>
      <c r="B131" s="4" t="s">
        <v>101</v>
      </c>
      <c r="C131" s="5" t="n">
        <v>53</v>
      </c>
      <c r="D131" s="6" t="n">
        <v>44896</v>
      </c>
      <c r="E131" s="7" t="str">
        <f aca="false">IF(F131="Sterile",D131+3653, "NA")</f>
        <v>NA</v>
      </c>
    </row>
    <row r="132" customFormat="false" ht="43.3" hidden="false" customHeight="false" outlineLevel="0" collapsed="false">
      <c r="A132" s="3" t="n">
        <v>71645040</v>
      </c>
      <c r="B132" s="4" t="s">
        <v>102</v>
      </c>
      <c r="C132" s="5" t="n">
        <f aca="false">6</f>
        <v>6</v>
      </c>
      <c r="D132" s="6" t="n">
        <v>44743</v>
      </c>
      <c r="E132" s="7" t="str">
        <f aca="false">IF(F132="Sterile",D132+3653, "NA")</f>
        <v>NA</v>
      </c>
    </row>
    <row r="133" customFormat="false" ht="43.3" hidden="false" customHeight="false" outlineLevel="0" collapsed="false">
      <c r="A133" s="3" t="n">
        <v>71645040</v>
      </c>
      <c r="B133" s="4" t="s">
        <v>103</v>
      </c>
      <c r="C133" s="5" t="n">
        <f aca="false">9-1-2</f>
        <v>6</v>
      </c>
      <c r="D133" s="6" t="n">
        <v>44743</v>
      </c>
      <c r="E133" s="7" t="str">
        <f aca="false">IF(F133="Sterile",D133+3653, "NA")</f>
        <v>NA</v>
      </c>
    </row>
    <row r="134" customFormat="false" ht="43.3" hidden="false" customHeight="false" outlineLevel="0" collapsed="false">
      <c r="A134" s="3" t="n">
        <v>71645040</v>
      </c>
      <c r="B134" s="4" t="s">
        <v>104</v>
      </c>
      <c r="C134" s="5" t="n">
        <v>7</v>
      </c>
      <c r="D134" s="6" t="n">
        <v>44743</v>
      </c>
      <c r="E134" s="7" t="str">
        <f aca="false">IF(F134="Sterile",D134+3653, "NA")</f>
        <v>NA</v>
      </c>
    </row>
    <row r="135" customFormat="false" ht="43.3" hidden="false" customHeight="false" outlineLevel="0" collapsed="false">
      <c r="A135" s="3" t="n">
        <v>71645040</v>
      </c>
      <c r="B135" s="4" t="s">
        <v>105</v>
      </c>
      <c r="C135" s="5" t="n">
        <v>15</v>
      </c>
      <c r="D135" s="6" t="n">
        <v>44743</v>
      </c>
      <c r="E135" s="7" t="str">
        <f aca="false">IF(F135="Sterile",D135+3653, "NA")</f>
        <v>NA</v>
      </c>
    </row>
    <row r="136" customFormat="false" ht="43.3" hidden="false" customHeight="false" outlineLevel="0" collapsed="false">
      <c r="A136" s="3" t="n">
        <v>71645040</v>
      </c>
      <c r="B136" s="4" t="s">
        <v>105</v>
      </c>
      <c r="C136" s="5" t="n">
        <v>1</v>
      </c>
      <c r="D136" s="6" t="n">
        <v>44743</v>
      </c>
      <c r="E136" s="7" t="str">
        <f aca="false">IF(F136="Sterile",D136+3653, "NA")</f>
        <v>NA</v>
      </c>
    </row>
    <row r="137" customFormat="false" ht="43.3" hidden="false" customHeight="false" outlineLevel="0" collapsed="false">
      <c r="A137" s="3" t="n">
        <v>71645040</v>
      </c>
      <c r="B137" s="4" t="s">
        <v>106</v>
      </c>
      <c r="C137" s="5" t="n">
        <v>1</v>
      </c>
      <c r="D137" s="6" t="n">
        <v>44774</v>
      </c>
      <c r="E137" s="7" t="str">
        <f aca="false">IF(F137="Sterile",D137+3651, "NA")</f>
        <v>NA</v>
      </c>
    </row>
    <row r="138" customFormat="false" ht="43.3" hidden="false" customHeight="false" outlineLevel="0" collapsed="false">
      <c r="A138" s="3" t="n">
        <v>71645040</v>
      </c>
      <c r="B138" s="4" t="s">
        <v>106</v>
      </c>
      <c r="C138" s="5" t="n">
        <v>1</v>
      </c>
      <c r="D138" s="6" t="n">
        <v>44774</v>
      </c>
      <c r="E138" s="7" t="str">
        <f aca="false">IF(F138="Sterile",D138+3651, "NA")</f>
        <v>NA</v>
      </c>
    </row>
    <row r="139" customFormat="false" ht="43.3" hidden="false" customHeight="false" outlineLevel="0" collapsed="false">
      <c r="A139" s="3" t="n">
        <v>71645040</v>
      </c>
      <c r="B139" s="4" t="s">
        <v>106</v>
      </c>
      <c r="C139" s="5" t="n">
        <v>33</v>
      </c>
      <c r="D139" s="6" t="n">
        <v>44774</v>
      </c>
      <c r="E139" s="7" t="str">
        <f aca="false">IF(F139="Sterile",D139+3651, "NA")</f>
        <v>NA</v>
      </c>
    </row>
    <row r="140" customFormat="false" ht="43.3" hidden="false" customHeight="false" outlineLevel="0" collapsed="false">
      <c r="A140" s="3" t="n">
        <v>71645040</v>
      </c>
      <c r="B140" s="4" t="s">
        <v>107</v>
      </c>
      <c r="C140" s="5" t="n">
        <v>20</v>
      </c>
      <c r="D140" s="6" t="n">
        <v>44774</v>
      </c>
      <c r="E140" s="7" t="str">
        <f aca="false">IF(F140="Sterile",D140+3653, "NA")</f>
        <v>NA</v>
      </c>
    </row>
    <row r="141" customFormat="false" ht="43.3" hidden="false" customHeight="false" outlineLevel="0" collapsed="false">
      <c r="A141" s="3" t="n">
        <v>71645040</v>
      </c>
      <c r="B141" s="4" t="s">
        <v>107</v>
      </c>
      <c r="C141" s="5" t="n">
        <v>7</v>
      </c>
      <c r="D141" s="6" t="n">
        <v>44774</v>
      </c>
      <c r="E141" s="7" t="str">
        <f aca="false">IF(F141="Sterile",D141+3653, "NA")</f>
        <v>NA</v>
      </c>
    </row>
    <row r="142" customFormat="false" ht="43.3" hidden="false" customHeight="false" outlineLevel="0" collapsed="false">
      <c r="A142" s="3" t="n">
        <v>71645040</v>
      </c>
      <c r="B142" s="4" t="s">
        <v>107</v>
      </c>
      <c r="C142" s="5" t="n">
        <v>2</v>
      </c>
      <c r="D142" s="6" t="n">
        <v>44774</v>
      </c>
      <c r="E142" s="7" t="str">
        <f aca="false">IF(F142="Sterile",D142+3653, "NA")</f>
        <v>NA</v>
      </c>
    </row>
    <row r="143" customFormat="false" ht="43.3" hidden="false" customHeight="false" outlineLevel="0" collapsed="false">
      <c r="A143" s="3" t="n">
        <v>71645045</v>
      </c>
      <c r="B143" s="4" t="s">
        <v>108</v>
      </c>
      <c r="C143" s="5" t="n">
        <f aca="false">4-1</f>
        <v>3</v>
      </c>
      <c r="D143" s="6" t="n">
        <v>44713</v>
      </c>
      <c r="E143" s="7" t="str">
        <f aca="false">IF(F143="Sterile",D143+3653, "NA")</f>
        <v>NA</v>
      </c>
    </row>
    <row r="144" customFormat="false" ht="43.3" hidden="false" customHeight="false" outlineLevel="0" collapsed="false">
      <c r="A144" s="3" t="n">
        <v>71645045</v>
      </c>
      <c r="B144" s="4" t="s">
        <v>109</v>
      </c>
      <c r="C144" s="5" t="n">
        <f aca="false">10-1-1</f>
        <v>8</v>
      </c>
      <c r="D144" s="6" t="n">
        <v>44713</v>
      </c>
      <c r="E144" s="7" t="str">
        <f aca="false">IF(F144="Sterile",D144+3653, "NA")</f>
        <v>NA</v>
      </c>
    </row>
    <row r="145" customFormat="false" ht="43.3" hidden="false" customHeight="false" outlineLevel="0" collapsed="false">
      <c r="A145" s="3" t="n">
        <v>71645045</v>
      </c>
      <c r="B145" s="4" t="s">
        <v>110</v>
      </c>
      <c r="C145" s="5" t="n">
        <v>14</v>
      </c>
      <c r="D145" s="6" t="n">
        <v>44713</v>
      </c>
      <c r="E145" s="7" t="str">
        <f aca="false">IF(F145="Sterile",D145+3653, "NA")</f>
        <v>NA</v>
      </c>
    </row>
    <row r="146" customFormat="false" ht="43.3" hidden="false" customHeight="false" outlineLevel="0" collapsed="false">
      <c r="A146" s="3" t="n">
        <v>71645050</v>
      </c>
      <c r="B146" s="4" t="s">
        <v>111</v>
      </c>
      <c r="C146" s="5" t="n">
        <f aca="false">6</f>
        <v>6</v>
      </c>
      <c r="D146" s="6" t="n">
        <v>44743</v>
      </c>
      <c r="E146" s="7" t="str">
        <f aca="false">IF(F146="Sterile",D146+3653, "NA")</f>
        <v>NA</v>
      </c>
    </row>
    <row r="147" customFormat="false" ht="43.3" hidden="false" customHeight="false" outlineLevel="0" collapsed="false">
      <c r="A147" s="3" t="n">
        <v>71645050</v>
      </c>
      <c r="B147" s="4" t="s">
        <v>112</v>
      </c>
      <c r="C147" s="5" t="n">
        <f aca="false">9-1-1-1-5</f>
        <v>1</v>
      </c>
      <c r="D147" s="6" t="n">
        <v>44805</v>
      </c>
      <c r="E147" s="7" t="str">
        <f aca="false">IF(F147="Sterile",D147+3653, "NA")</f>
        <v>NA</v>
      </c>
    </row>
    <row r="148" customFormat="false" ht="43.3" hidden="false" customHeight="false" outlineLevel="0" collapsed="false">
      <c r="A148" s="3" t="n">
        <v>71645050</v>
      </c>
      <c r="B148" s="4" t="s">
        <v>112</v>
      </c>
      <c r="C148" s="5" t="n">
        <v>11</v>
      </c>
      <c r="D148" s="6" t="n">
        <v>44805</v>
      </c>
      <c r="E148" s="7" t="str">
        <f aca="false">IF(F148="Sterile",D148+3653, "NA")</f>
        <v>NA</v>
      </c>
    </row>
    <row r="149" customFormat="false" ht="43.3" hidden="false" customHeight="false" outlineLevel="0" collapsed="false">
      <c r="A149" s="3" t="n">
        <v>71645050</v>
      </c>
      <c r="B149" s="4" t="s">
        <v>112</v>
      </c>
      <c r="C149" s="5" t="n">
        <v>1</v>
      </c>
      <c r="D149" s="6" t="n">
        <v>44805</v>
      </c>
      <c r="E149" s="7" t="str">
        <f aca="false">IF(F149="Sterile",D149+3653, "NA")</f>
        <v>NA</v>
      </c>
    </row>
    <row r="150" customFormat="false" ht="43.3" hidden="false" customHeight="false" outlineLevel="0" collapsed="false">
      <c r="A150" s="3" t="n">
        <v>71645055</v>
      </c>
      <c r="B150" s="4" t="s">
        <v>113</v>
      </c>
      <c r="C150" s="5" t="n">
        <f aca="false">6</f>
        <v>6</v>
      </c>
      <c r="D150" s="6" t="n">
        <v>44774</v>
      </c>
      <c r="E150" s="7" t="str">
        <f aca="false">IF(F150="Sterile",D150+3653, "NA")</f>
        <v>NA</v>
      </c>
    </row>
    <row r="151" customFormat="false" ht="43.3" hidden="false" customHeight="false" outlineLevel="0" collapsed="false">
      <c r="A151" s="3" t="n">
        <v>71645055</v>
      </c>
      <c r="B151" s="4" t="s">
        <v>114</v>
      </c>
      <c r="C151" s="5" t="n">
        <v>7</v>
      </c>
      <c r="D151" s="6" t="n">
        <v>44805</v>
      </c>
      <c r="E151" s="7" t="str">
        <f aca="false">IF(F151="Sterile",D151+3653, "NA")</f>
        <v>NA</v>
      </c>
    </row>
    <row r="152" customFormat="false" ht="43.3" hidden="false" customHeight="false" outlineLevel="0" collapsed="false">
      <c r="A152" s="3" t="n">
        <v>71645055</v>
      </c>
      <c r="B152" s="4" t="s">
        <v>114</v>
      </c>
      <c r="C152" s="5" t="n">
        <v>23</v>
      </c>
      <c r="D152" s="6" t="n">
        <v>44805</v>
      </c>
      <c r="E152" s="7" t="str">
        <f aca="false">IF(F152="Sterile",D152+3653, "NA")</f>
        <v>NA</v>
      </c>
    </row>
    <row r="153" customFormat="false" ht="43.3" hidden="false" customHeight="false" outlineLevel="0" collapsed="false">
      <c r="A153" s="3" t="n">
        <v>71645060</v>
      </c>
      <c r="B153" s="4" t="s">
        <v>115</v>
      </c>
      <c r="C153" s="5" t="n">
        <f aca="false">13-1-2-1-2-1</f>
        <v>6</v>
      </c>
      <c r="D153" s="6" t="n">
        <v>44835</v>
      </c>
      <c r="E153" s="7" t="str">
        <f aca="false">IF(F153="Sterile",D153+3653, "NA")</f>
        <v>NA</v>
      </c>
    </row>
    <row r="154" customFormat="false" ht="43.3" hidden="false" customHeight="false" outlineLevel="0" collapsed="false">
      <c r="A154" s="3" t="n">
        <v>71645060</v>
      </c>
      <c r="B154" s="4" t="s">
        <v>115</v>
      </c>
      <c r="C154" s="5" t="n">
        <v>11</v>
      </c>
      <c r="D154" s="6" t="n">
        <v>44835</v>
      </c>
      <c r="E154" s="7" t="str">
        <f aca="false">IF(F154="Sterile",D154+3653, "NA")</f>
        <v>NA</v>
      </c>
    </row>
    <row r="155" customFormat="false" ht="43.3" hidden="false" customHeight="false" outlineLevel="0" collapsed="false">
      <c r="A155" s="3" t="n">
        <v>71645065</v>
      </c>
      <c r="B155" s="4" t="s">
        <v>116</v>
      </c>
      <c r="C155" s="5" t="n">
        <f aca="false">8-2</f>
        <v>6</v>
      </c>
      <c r="D155" s="6" t="n">
        <v>44805</v>
      </c>
      <c r="E155" s="7" t="str">
        <f aca="false">IF(F155="Sterile",D155+3653, "NA")</f>
        <v>NA</v>
      </c>
    </row>
    <row r="156" customFormat="false" ht="43.3" hidden="false" customHeight="false" outlineLevel="0" collapsed="false">
      <c r="A156" s="3" t="n">
        <v>71645065</v>
      </c>
      <c r="B156" s="4" t="s">
        <v>116</v>
      </c>
      <c r="C156" s="5" t="n">
        <v>3</v>
      </c>
      <c r="D156" s="6" t="n">
        <v>44805</v>
      </c>
      <c r="E156" s="7" t="str">
        <f aca="false">IF(F156="Sterile",D156+3653, "NA")</f>
        <v>NA</v>
      </c>
    </row>
    <row r="157" customFormat="false" ht="43.3" hidden="false" customHeight="false" outlineLevel="0" collapsed="false">
      <c r="A157" s="8" t="n">
        <v>71645070</v>
      </c>
      <c r="B157" s="3" t="s">
        <v>117</v>
      </c>
      <c r="C157" s="9" t="n">
        <f aca="false">20-2-2-3-1-1-1-1-1-1-2-1-1-1</f>
        <v>2</v>
      </c>
      <c r="D157" s="6" t="n">
        <v>44743</v>
      </c>
      <c r="E157" s="7" t="str">
        <f aca="false">IF(F157="Sterile",D157+3653, "NA")</f>
        <v>NA</v>
      </c>
    </row>
    <row r="158" customFormat="false" ht="43.3" hidden="false" customHeight="false" outlineLevel="0" collapsed="false">
      <c r="A158" s="3" t="n">
        <v>71645070</v>
      </c>
      <c r="B158" s="4" t="s">
        <v>117</v>
      </c>
      <c r="C158" s="5" t="n">
        <v>3</v>
      </c>
      <c r="D158" s="6" t="n">
        <v>44743</v>
      </c>
      <c r="E158" s="7" t="str">
        <f aca="false">IF(F158="Sterile",D158+3653, "NA")</f>
        <v>NA</v>
      </c>
    </row>
    <row r="159" customFormat="false" ht="43.3" hidden="false" customHeight="false" outlineLevel="0" collapsed="false">
      <c r="A159" s="3" t="n">
        <v>71645070</v>
      </c>
      <c r="B159" s="4" t="s">
        <v>117</v>
      </c>
      <c r="C159" s="5" t="n">
        <v>4</v>
      </c>
      <c r="D159" s="6" t="n">
        <v>44743</v>
      </c>
      <c r="E159" s="7" t="str">
        <f aca="false">IF(F159="Sterile",D159+3653, "NA")</f>
        <v>NA</v>
      </c>
    </row>
    <row r="160" customFormat="false" ht="43.3" hidden="false" customHeight="false" outlineLevel="0" collapsed="false">
      <c r="A160" s="3" t="n">
        <v>71645070</v>
      </c>
      <c r="B160" s="4" t="s">
        <v>118</v>
      </c>
      <c r="C160" s="5" t="n">
        <v>3</v>
      </c>
      <c r="D160" s="6" t="n">
        <v>44743</v>
      </c>
      <c r="E160" s="7" t="str">
        <f aca="false">IF(F160="Sterile",D160+3653, "NA")</f>
        <v>NA</v>
      </c>
    </row>
    <row r="161" customFormat="false" ht="43.3" hidden="false" customHeight="false" outlineLevel="0" collapsed="false">
      <c r="A161" s="3" t="n">
        <v>71645070</v>
      </c>
      <c r="B161" s="4" t="s">
        <v>118</v>
      </c>
      <c r="C161" s="5" t="n">
        <v>1</v>
      </c>
      <c r="D161" s="6" t="n">
        <v>44743</v>
      </c>
      <c r="E161" s="7" t="str">
        <f aca="false">IF(F161="Sterile",D161+3653, "NA")</f>
        <v>NA</v>
      </c>
    </row>
    <row r="162" customFormat="false" ht="43.3" hidden="false" customHeight="false" outlineLevel="0" collapsed="false">
      <c r="A162" s="3" t="n">
        <v>71645070</v>
      </c>
      <c r="B162" s="4" t="s">
        <v>118</v>
      </c>
      <c r="C162" s="5" t="n">
        <v>3</v>
      </c>
      <c r="D162" s="6" t="n">
        <v>44743</v>
      </c>
      <c r="E162" s="7" t="str">
        <f aca="false">IF(F162="Sterile",D162+3653, "NA")</f>
        <v>NA</v>
      </c>
    </row>
    <row r="163" customFormat="false" ht="43.3" hidden="false" customHeight="false" outlineLevel="0" collapsed="false">
      <c r="A163" s="3" t="n">
        <v>71645070</v>
      </c>
      <c r="B163" s="4" t="s">
        <v>118</v>
      </c>
      <c r="C163" s="5" t="n">
        <v>4</v>
      </c>
      <c r="D163" s="6" t="n">
        <v>44743</v>
      </c>
      <c r="E163" s="7" t="str">
        <f aca="false">IF(F163="Sterile",D163+3653, "NA")</f>
        <v>NA</v>
      </c>
    </row>
    <row r="164" customFormat="false" ht="43.3" hidden="false" customHeight="false" outlineLevel="0" collapsed="false">
      <c r="A164" s="8" t="n">
        <v>71645075</v>
      </c>
      <c r="B164" s="3" t="s">
        <v>119</v>
      </c>
      <c r="C164" s="9" t="n">
        <f aca="false">12-2-2-1-4</f>
        <v>3</v>
      </c>
      <c r="D164" s="6" t="n">
        <v>44743</v>
      </c>
      <c r="E164" s="7" t="str">
        <f aca="false">IF(F164="Sterile",D164+3653, "NA")</f>
        <v>NA</v>
      </c>
    </row>
    <row r="165" customFormat="false" ht="43.3" hidden="false" customHeight="false" outlineLevel="0" collapsed="false">
      <c r="A165" s="3" t="n">
        <v>71645075</v>
      </c>
      <c r="B165" s="4" t="s">
        <v>120</v>
      </c>
      <c r="C165" s="5" t="n">
        <v>2</v>
      </c>
      <c r="D165" s="6" t="n">
        <v>44743</v>
      </c>
      <c r="E165" s="7" t="str">
        <f aca="false">IF(F165="Sterile",D165+3653, "NA")</f>
        <v>NA</v>
      </c>
    </row>
    <row r="166" customFormat="false" ht="43.3" hidden="false" customHeight="false" outlineLevel="0" collapsed="false">
      <c r="A166" s="3" t="n">
        <v>71645075</v>
      </c>
      <c r="B166" s="4" t="s">
        <v>121</v>
      </c>
      <c r="C166" s="5" t="n">
        <v>5</v>
      </c>
      <c r="D166" s="6" t="n">
        <v>44743</v>
      </c>
      <c r="E166" s="7" t="str">
        <f aca="false">IF(F166="Sterile",D166+3653, "NA")</f>
        <v>NA</v>
      </c>
    </row>
    <row r="167" customFormat="false" ht="43.3" hidden="false" customHeight="false" outlineLevel="0" collapsed="false">
      <c r="A167" s="3" t="n">
        <v>71645075</v>
      </c>
      <c r="B167" s="4" t="s">
        <v>122</v>
      </c>
      <c r="C167" s="5" t="n">
        <v>1</v>
      </c>
      <c r="D167" s="6" t="n">
        <v>44743</v>
      </c>
      <c r="E167" s="7" t="str">
        <f aca="false">IF(F167="Sterile",D167+3653, "NA")</f>
        <v>NA</v>
      </c>
    </row>
    <row r="168" customFormat="false" ht="43.3" hidden="false" customHeight="false" outlineLevel="0" collapsed="false">
      <c r="A168" s="3" t="n">
        <v>71645075</v>
      </c>
      <c r="B168" s="4" t="s">
        <v>122</v>
      </c>
      <c r="C168" s="5" t="n">
        <v>2</v>
      </c>
      <c r="D168" s="6" t="n">
        <v>44743</v>
      </c>
      <c r="E168" s="7" t="str">
        <f aca="false">IF(F168="Sterile",D168+3653, "NA")</f>
        <v>NA</v>
      </c>
    </row>
    <row r="169" customFormat="false" ht="43.3" hidden="false" customHeight="false" outlineLevel="0" collapsed="false">
      <c r="A169" s="8" t="n">
        <v>71645080</v>
      </c>
      <c r="B169" s="3" t="s">
        <v>123</v>
      </c>
      <c r="C169" s="9" t="n">
        <f aca="false">5-1-1-1-1</f>
        <v>1</v>
      </c>
      <c r="D169" s="6" t="n">
        <v>44774</v>
      </c>
      <c r="E169" s="7" t="str">
        <f aca="false">IF(F169="Sterile",D169+3653, "NA")</f>
        <v>NA</v>
      </c>
    </row>
    <row r="170" customFormat="false" ht="43.3" hidden="false" customHeight="false" outlineLevel="0" collapsed="false">
      <c r="A170" s="3" t="n">
        <v>71645080</v>
      </c>
      <c r="B170" s="4" t="s">
        <v>123</v>
      </c>
      <c r="C170" s="5" t="n">
        <v>5</v>
      </c>
      <c r="D170" s="6" t="n">
        <v>44774</v>
      </c>
      <c r="E170" s="7" t="str">
        <f aca="false">IF(F170="Sterile",D170+3653, "NA")</f>
        <v>NA</v>
      </c>
    </row>
    <row r="171" customFormat="false" ht="43.3" hidden="false" customHeight="false" outlineLevel="0" collapsed="false">
      <c r="A171" s="3" t="n">
        <v>71645080</v>
      </c>
      <c r="B171" s="4" t="s">
        <v>123</v>
      </c>
      <c r="C171" s="5" t="n">
        <v>1</v>
      </c>
      <c r="D171" s="6" t="n">
        <v>44774</v>
      </c>
      <c r="E171" s="7" t="str">
        <f aca="false">IF(F171="Sterile",D171+3653, "NA")</f>
        <v>NA</v>
      </c>
    </row>
    <row r="172" customFormat="false" ht="43.3" hidden="false" customHeight="false" outlineLevel="0" collapsed="false">
      <c r="A172" s="3" t="n">
        <v>71645080</v>
      </c>
      <c r="B172" s="4" t="s">
        <v>123</v>
      </c>
      <c r="C172" s="5" t="n">
        <v>5</v>
      </c>
      <c r="D172" s="6" t="n">
        <v>44774</v>
      </c>
      <c r="E172" s="7" t="str">
        <f aca="false">IF(F172="Sterile",D172+3653, "NA")</f>
        <v>NA</v>
      </c>
    </row>
    <row r="173" customFormat="false" ht="43.3" hidden="false" customHeight="false" outlineLevel="0" collapsed="false">
      <c r="A173" s="3" t="n">
        <v>71645085</v>
      </c>
      <c r="B173" s="4" t="s">
        <v>124</v>
      </c>
      <c r="C173" s="5" t="n">
        <f aca="false">4-1-1-1</f>
        <v>1</v>
      </c>
      <c r="D173" s="6" t="n">
        <v>44896</v>
      </c>
      <c r="E173" s="7" t="str">
        <f aca="false">IF(F173="Sterile",D173+3653, "NA")</f>
        <v>NA</v>
      </c>
    </row>
    <row r="174" customFormat="false" ht="43.3" hidden="false" customHeight="false" outlineLevel="0" collapsed="false">
      <c r="A174" s="3" t="n">
        <v>71645085</v>
      </c>
      <c r="B174" s="4" t="s">
        <v>124</v>
      </c>
      <c r="C174" s="5" t="n">
        <v>2</v>
      </c>
      <c r="D174" s="6" t="n">
        <v>44896</v>
      </c>
      <c r="E174" s="7" t="str">
        <f aca="false">IF(F174="Sterile",D174+3653, "NA")</f>
        <v>NA</v>
      </c>
    </row>
    <row r="175" customFormat="false" ht="43.3" hidden="false" customHeight="false" outlineLevel="0" collapsed="false">
      <c r="A175" s="3" t="n">
        <v>71645095</v>
      </c>
      <c r="B175" s="4" t="s">
        <v>125</v>
      </c>
      <c r="C175" s="5" t="n">
        <v>1</v>
      </c>
      <c r="D175" s="6" t="n">
        <v>44774</v>
      </c>
      <c r="E175" s="7" t="str">
        <f aca="false">IF(F175="Sterile",D175+3653, "NA")</f>
        <v>NA</v>
      </c>
    </row>
    <row r="176" customFormat="false" ht="43.3" hidden="false" customHeight="false" outlineLevel="0" collapsed="false">
      <c r="A176" s="3" t="n">
        <v>71645100</v>
      </c>
      <c r="B176" s="4" t="s">
        <v>126</v>
      </c>
      <c r="C176" s="5" t="n">
        <v>1</v>
      </c>
      <c r="D176" s="6" t="n">
        <v>44105</v>
      </c>
      <c r="E176" s="7" t="str">
        <f aca="false">IF(F176="Sterile",D176+3652, "NA")</f>
        <v>NA</v>
      </c>
    </row>
    <row r="177" customFormat="false" ht="43.3" hidden="false" customHeight="false" outlineLevel="0" collapsed="false">
      <c r="A177" s="3" t="n">
        <v>71645100</v>
      </c>
      <c r="B177" s="4" t="s">
        <v>127</v>
      </c>
      <c r="C177" s="5" t="n">
        <v>1</v>
      </c>
      <c r="D177" s="6" t="n">
        <v>44470</v>
      </c>
      <c r="E177" s="7" t="str">
        <f aca="false">IF(F177="Sterile",D177+3652, "NA")</f>
        <v>NA</v>
      </c>
    </row>
    <row r="178" customFormat="false" ht="43.3" hidden="false" customHeight="false" outlineLevel="0" collapsed="false">
      <c r="A178" s="3" t="n">
        <v>71645105</v>
      </c>
      <c r="B178" s="4" t="s">
        <v>128</v>
      </c>
      <c r="C178" s="5" t="n">
        <v>2</v>
      </c>
      <c r="D178" s="6" t="n">
        <v>44044</v>
      </c>
      <c r="E178" s="7" t="str">
        <f aca="false">IF(F178="Sterile",D178+3652, "NA")</f>
        <v>NA</v>
      </c>
    </row>
    <row r="179" customFormat="false" ht="43.3" hidden="false" customHeight="false" outlineLevel="0" collapsed="false">
      <c r="A179" s="3" t="n">
        <v>71645105</v>
      </c>
      <c r="B179" s="4" t="s">
        <v>128</v>
      </c>
      <c r="C179" s="5" t="n">
        <v>2</v>
      </c>
      <c r="D179" s="6" t="n">
        <v>44044</v>
      </c>
      <c r="E179" s="7" t="str">
        <f aca="false">IF(F179="Sterile",D179+3653, "NA")</f>
        <v>NA</v>
      </c>
    </row>
    <row r="180" customFormat="false" ht="43.3" hidden="false" customHeight="false" outlineLevel="0" collapsed="false">
      <c r="A180" s="8" t="n">
        <v>71645134</v>
      </c>
      <c r="B180" s="3" t="s">
        <v>129</v>
      </c>
      <c r="C180" s="9" t="n">
        <v>1</v>
      </c>
      <c r="D180" s="6" t="n">
        <v>44470</v>
      </c>
      <c r="E180" s="7" t="str">
        <f aca="false">IF(F180="Sterile",D180+3653, "NA")</f>
        <v>NA</v>
      </c>
    </row>
    <row r="181" customFormat="false" ht="43.3" hidden="false" customHeight="false" outlineLevel="0" collapsed="false">
      <c r="A181" s="3" t="n">
        <v>71645136</v>
      </c>
      <c r="B181" s="4" t="s">
        <v>130</v>
      </c>
      <c r="C181" s="5" t="n">
        <v>1</v>
      </c>
      <c r="D181" s="6" t="n">
        <v>43617</v>
      </c>
      <c r="E181" s="7" t="str">
        <f aca="false">IF(F181="Sterile",D181+3653, "NA")</f>
        <v>NA</v>
      </c>
    </row>
    <row r="182" customFormat="false" ht="43.3" hidden="false" customHeight="false" outlineLevel="0" collapsed="false">
      <c r="A182" s="3" t="n">
        <v>71645138</v>
      </c>
      <c r="B182" s="4" t="s">
        <v>131</v>
      </c>
      <c r="C182" s="5" t="n">
        <v>1</v>
      </c>
      <c r="D182" s="6" t="n">
        <v>42736</v>
      </c>
      <c r="E182" s="7" t="str">
        <f aca="false">IF(F182="Sterile",D182+3653, "NA")</f>
        <v>NA</v>
      </c>
    </row>
    <row r="183" customFormat="false" ht="43.3" hidden="false" customHeight="false" outlineLevel="0" collapsed="false">
      <c r="A183" s="3" t="n">
        <v>71645440</v>
      </c>
      <c r="B183" s="4" t="s">
        <v>132</v>
      </c>
      <c r="C183" s="5" t="n">
        <f aca="false">7-1</f>
        <v>6</v>
      </c>
      <c r="D183" s="6" t="n">
        <v>44682</v>
      </c>
      <c r="E183" s="7" t="str">
        <f aca="false">IF(F183="Sterile",D183+3653, "NA")</f>
        <v>NA</v>
      </c>
    </row>
    <row r="184" customFormat="false" ht="43.3" hidden="false" customHeight="false" outlineLevel="0" collapsed="false">
      <c r="A184" s="3" t="n">
        <v>71645440</v>
      </c>
      <c r="B184" s="4" t="s">
        <v>132</v>
      </c>
      <c r="C184" s="5" t="n">
        <v>3</v>
      </c>
      <c r="D184" s="6" t="n">
        <v>44682</v>
      </c>
      <c r="E184" s="7" t="str">
        <f aca="false">IF(F184="Sterile",D184+3653, "NA")</f>
        <v>NA</v>
      </c>
    </row>
    <row r="185" customFormat="false" ht="43.3" hidden="false" customHeight="false" outlineLevel="0" collapsed="false">
      <c r="A185" s="3" t="n">
        <v>71645450</v>
      </c>
      <c r="B185" s="4" t="s">
        <v>133</v>
      </c>
      <c r="C185" s="5" t="n">
        <f aca="false">6-1</f>
        <v>5</v>
      </c>
      <c r="D185" s="6" t="n">
        <v>44652</v>
      </c>
      <c r="E185" s="7" t="str">
        <f aca="false">IF(F185="Sterile",D185+3653, "NA")</f>
        <v>NA</v>
      </c>
    </row>
    <row r="186" customFormat="false" ht="43.3" hidden="false" customHeight="false" outlineLevel="0" collapsed="false">
      <c r="A186" s="3" t="n">
        <v>71645450</v>
      </c>
      <c r="B186" s="4" t="s">
        <v>134</v>
      </c>
      <c r="C186" s="5" t="n">
        <v>2</v>
      </c>
      <c r="D186" s="6" t="n">
        <v>44774</v>
      </c>
      <c r="E186" s="7" t="str">
        <f aca="false">IF(F186="Sterile",D186+3653, "NA")</f>
        <v>NA</v>
      </c>
    </row>
    <row r="187" customFormat="false" ht="43.3" hidden="false" customHeight="false" outlineLevel="0" collapsed="false">
      <c r="A187" s="3" t="n">
        <v>71645450</v>
      </c>
      <c r="B187" s="4" t="s">
        <v>134</v>
      </c>
      <c r="C187" s="5" t="n">
        <v>1</v>
      </c>
      <c r="D187" s="6" t="n">
        <v>44774</v>
      </c>
      <c r="E187" s="7" t="str">
        <f aca="false">IF(F187="Sterile",D187+3651, "NA")</f>
        <v>NA</v>
      </c>
    </row>
    <row r="188" customFormat="false" ht="43.3" hidden="false" customHeight="false" outlineLevel="0" collapsed="false">
      <c r="A188" s="8" t="n">
        <v>71645455</v>
      </c>
      <c r="B188" s="3" t="s">
        <v>135</v>
      </c>
      <c r="C188" s="9" t="n">
        <f aca="false">6-1-1-1</f>
        <v>3</v>
      </c>
      <c r="D188" s="6" t="n">
        <v>44621</v>
      </c>
      <c r="E188" s="7" t="str">
        <f aca="false">IF(F188="Sterile",D188+3653, "NA")</f>
        <v>NA</v>
      </c>
    </row>
    <row r="189" customFormat="false" ht="43.3" hidden="false" customHeight="false" outlineLevel="0" collapsed="false">
      <c r="A189" s="3" t="n">
        <v>71645455</v>
      </c>
      <c r="B189" s="4" t="s">
        <v>135</v>
      </c>
      <c r="C189" s="5" t="n">
        <f aca="false">4-2</f>
        <v>2</v>
      </c>
      <c r="D189" s="6" t="n">
        <v>44621</v>
      </c>
      <c r="E189" s="7" t="str">
        <f aca="false">IF(F189="Sterile",D189+3653, "NA")</f>
        <v>NA</v>
      </c>
    </row>
    <row r="190" customFormat="false" ht="43.3" hidden="false" customHeight="false" outlineLevel="0" collapsed="false">
      <c r="A190" s="3" t="n">
        <v>71645455</v>
      </c>
      <c r="B190" s="4" t="s">
        <v>136</v>
      </c>
      <c r="C190" s="5" t="n">
        <v>1</v>
      </c>
      <c r="D190" s="6" t="n">
        <v>44652</v>
      </c>
      <c r="E190" s="7" t="str">
        <f aca="false">IF(F190="Sterile",D190+3653, "NA")</f>
        <v>NA</v>
      </c>
    </row>
    <row r="191" customFormat="false" ht="43.3" hidden="false" customHeight="false" outlineLevel="0" collapsed="false">
      <c r="A191" s="3" t="n">
        <v>71645460</v>
      </c>
      <c r="B191" s="4" t="s">
        <v>137</v>
      </c>
      <c r="C191" s="5" t="n">
        <f aca="false">5-1</f>
        <v>4</v>
      </c>
      <c r="D191" s="6" t="n">
        <v>44743</v>
      </c>
      <c r="E191" s="7" t="str">
        <f aca="false">IF(F191="Sterile",D191+3653, "NA")</f>
        <v>NA</v>
      </c>
    </row>
    <row r="192" customFormat="false" ht="43.3" hidden="false" customHeight="false" outlineLevel="0" collapsed="false">
      <c r="A192" s="8" t="n">
        <v>71646134</v>
      </c>
      <c r="B192" s="3" t="s">
        <v>138</v>
      </c>
      <c r="C192" s="9" t="n">
        <v>1</v>
      </c>
      <c r="D192" s="6" t="n">
        <v>44105</v>
      </c>
      <c r="E192" s="7" t="str">
        <f aca="false">IF(F192="Sterile",D192+3653, "NA")</f>
        <v>NA</v>
      </c>
    </row>
    <row r="193" customFormat="false" ht="43.3" hidden="false" customHeight="false" outlineLevel="0" collapsed="false">
      <c r="A193" s="8" t="n">
        <v>71646136</v>
      </c>
      <c r="B193" s="3" t="s">
        <v>139</v>
      </c>
      <c r="C193" s="9" t="n">
        <v>1</v>
      </c>
      <c r="D193" s="6" t="n">
        <v>44470</v>
      </c>
      <c r="E193" s="7" t="str">
        <f aca="false">IF(F193="Sterile",D193+3653, "NA")</f>
        <v>NA</v>
      </c>
    </row>
    <row r="194" customFormat="false" ht="43.3" hidden="false" customHeight="false" outlineLevel="0" collapsed="false">
      <c r="A194" s="3" t="n">
        <v>71646136</v>
      </c>
      <c r="B194" s="4" t="s">
        <v>139</v>
      </c>
      <c r="C194" s="5" t="n">
        <v>1</v>
      </c>
      <c r="D194" s="6" t="n">
        <v>44470</v>
      </c>
      <c r="E194" s="7" t="str">
        <f aca="false">IF(F194="Sterile",D194+3653, "NA")</f>
        <v>NA</v>
      </c>
    </row>
    <row r="195" customFormat="false" ht="43.3" hidden="false" customHeight="false" outlineLevel="0" collapsed="false">
      <c r="A195" s="3" t="n">
        <v>71646136</v>
      </c>
      <c r="B195" s="4" t="s">
        <v>140</v>
      </c>
      <c r="C195" s="5" t="n">
        <v>1</v>
      </c>
      <c r="D195" s="6" t="n">
        <v>44593</v>
      </c>
      <c r="E195" s="7" t="str">
        <f aca="false">IF(F195="Sterile",D195+3653, "NA")</f>
        <v>NA</v>
      </c>
    </row>
    <row r="196" customFormat="false" ht="43.3" hidden="false" customHeight="false" outlineLevel="0" collapsed="false">
      <c r="A196" s="3" t="n">
        <v>71646138</v>
      </c>
      <c r="B196" s="4" t="s">
        <v>141</v>
      </c>
      <c r="C196" s="5" t="n">
        <v>1</v>
      </c>
      <c r="D196" s="6" t="n">
        <v>44197</v>
      </c>
      <c r="E196" s="7" t="str">
        <f aca="false">IF(F196="Sterile",D196+3653, "NA")</f>
        <v>NA</v>
      </c>
    </row>
    <row r="197" customFormat="false" ht="43.3" hidden="false" customHeight="false" outlineLevel="0" collapsed="false">
      <c r="A197" s="8" t="n">
        <v>71647234</v>
      </c>
      <c r="B197" s="3" t="s">
        <v>142</v>
      </c>
      <c r="C197" s="9" t="n">
        <v>1</v>
      </c>
      <c r="D197" s="6" t="n">
        <v>43497</v>
      </c>
      <c r="E197" s="7" t="str">
        <f aca="false">IF(F197="Sterile",D197+3653, "NA")</f>
        <v>NA</v>
      </c>
    </row>
    <row r="198" customFormat="false" ht="43.3" hidden="false" customHeight="false" outlineLevel="0" collapsed="false">
      <c r="A198" s="3" t="n">
        <v>71647234</v>
      </c>
      <c r="B198" s="4" t="s">
        <v>143</v>
      </c>
      <c r="C198" s="5" t="n">
        <v>1</v>
      </c>
      <c r="D198" s="6" t="n">
        <v>44774</v>
      </c>
      <c r="E198" s="7" t="str">
        <f aca="false">IF(F198="Sterile",D198+3653, "NA")</f>
        <v>NA</v>
      </c>
    </row>
    <row r="199" customFormat="false" ht="43.3" hidden="false" customHeight="false" outlineLevel="0" collapsed="false">
      <c r="A199" s="3" t="n">
        <v>71647236</v>
      </c>
      <c r="B199" s="4" t="s">
        <v>144</v>
      </c>
      <c r="C199" s="5" t="n">
        <v>3</v>
      </c>
      <c r="D199" s="6" t="n">
        <v>44501</v>
      </c>
      <c r="E199" s="7" t="str">
        <f aca="false">IF(F199="Sterile",D199+3651, "NA")</f>
        <v>NA</v>
      </c>
    </row>
    <row r="200" customFormat="false" ht="43.3" hidden="false" customHeight="false" outlineLevel="0" collapsed="false">
      <c r="A200" s="3" t="n">
        <v>71647236</v>
      </c>
      <c r="B200" s="4" t="s">
        <v>145</v>
      </c>
      <c r="C200" s="5" t="n">
        <v>1</v>
      </c>
      <c r="D200" s="6" t="n">
        <v>44501</v>
      </c>
      <c r="E200" s="7" t="str">
        <f aca="false">IF(F200="Sterile",D200+3653, "NA")</f>
        <v>NA</v>
      </c>
    </row>
    <row r="201" customFormat="false" ht="43.3" hidden="false" customHeight="false" outlineLevel="0" collapsed="false">
      <c r="A201" s="3" t="n">
        <v>71647236</v>
      </c>
      <c r="B201" s="4" t="s">
        <v>145</v>
      </c>
      <c r="C201" s="5" t="n">
        <v>1</v>
      </c>
      <c r="D201" s="6" t="n">
        <v>44501</v>
      </c>
      <c r="E201" s="7" t="str">
        <f aca="false">IF(F201="Sterile",D201+3653, "NA")</f>
        <v>NA</v>
      </c>
    </row>
    <row r="202" customFormat="false" ht="43.3" hidden="false" customHeight="false" outlineLevel="0" collapsed="false">
      <c r="A202" s="3" t="n">
        <v>71647236</v>
      </c>
      <c r="B202" s="4" t="s">
        <v>146</v>
      </c>
      <c r="C202" s="5" t="n">
        <v>1</v>
      </c>
      <c r="D202" s="6" t="n">
        <v>44682</v>
      </c>
      <c r="E202" s="7" t="str">
        <f aca="false">IF(F202="Sterile",D202+3653, "NA")</f>
        <v>NA</v>
      </c>
    </row>
    <row r="203" customFormat="false" ht="43.3" hidden="false" customHeight="false" outlineLevel="0" collapsed="false">
      <c r="A203" s="3" t="n">
        <v>71647238</v>
      </c>
      <c r="B203" s="4" t="s">
        <v>147</v>
      </c>
      <c r="C203" s="5" t="n">
        <v>1</v>
      </c>
      <c r="D203" s="6" t="n">
        <v>43525</v>
      </c>
      <c r="E203" s="7" t="str">
        <f aca="false">IF(F203="Sterile",D203+3653, "NA")</f>
        <v>NA</v>
      </c>
    </row>
    <row r="204" customFormat="false" ht="43.3" hidden="false" customHeight="false" outlineLevel="0" collapsed="false">
      <c r="A204" s="3" t="n">
        <v>71647238</v>
      </c>
      <c r="B204" s="4" t="s">
        <v>148</v>
      </c>
      <c r="C204" s="5" t="n">
        <v>1</v>
      </c>
      <c r="D204" s="6" t="n">
        <v>44562</v>
      </c>
      <c r="E204" s="7" t="str">
        <f aca="false">IF(F204="Sterile",D204+3653, "NA")</f>
        <v>NA</v>
      </c>
    </row>
    <row r="205" customFormat="false" ht="43.3" hidden="false" customHeight="false" outlineLevel="0" collapsed="false">
      <c r="A205" s="8" t="n">
        <v>71647238</v>
      </c>
      <c r="B205" s="3" t="s">
        <v>149</v>
      </c>
      <c r="C205" s="9" t="n">
        <v>4</v>
      </c>
      <c r="D205" s="6" t="n">
        <v>44621</v>
      </c>
      <c r="E205" s="7" t="str">
        <f aca="false">IF(F205="Sterile",D205+3653, "NA")</f>
        <v>NA</v>
      </c>
    </row>
    <row r="206" customFormat="false" ht="43.3" hidden="false" customHeight="false" outlineLevel="0" collapsed="false">
      <c r="A206" s="8" t="n">
        <v>71647240</v>
      </c>
      <c r="B206" s="3" t="s">
        <v>150</v>
      </c>
      <c r="C206" s="9" t="n">
        <v>1</v>
      </c>
      <c r="D206" s="6" t="n">
        <v>43374</v>
      </c>
      <c r="E206" s="7" t="str">
        <f aca="false">IF(F206="Sterile",D206+3653, "NA")</f>
        <v>NA</v>
      </c>
    </row>
    <row r="207" customFormat="false" ht="43.3" hidden="false" customHeight="false" outlineLevel="0" collapsed="false">
      <c r="A207" s="8" t="n">
        <v>71647240</v>
      </c>
      <c r="B207" s="3" t="s">
        <v>151</v>
      </c>
      <c r="C207" s="9" t="n">
        <v>1</v>
      </c>
      <c r="D207" s="6" t="n">
        <v>44531</v>
      </c>
      <c r="E207" s="7" t="str">
        <f aca="false">IF(F207="Sterile",D207+3651, "NA")</f>
        <v>NA</v>
      </c>
    </row>
    <row r="208" customFormat="false" ht="43.3" hidden="false" customHeight="false" outlineLevel="0" collapsed="false">
      <c r="A208" s="8" t="n">
        <v>71647240</v>
      </c>
      <c r="B208" s="3" t="s">
        <v>152</v>
      </c>
      <c r="C208" s="9" t="n">
        <v>2</v>
      </c>
      <c r="D208" s="6" t="n">
        <v>44682</v>
      </c>
      <c r="E208" s="7" t="str">
        <f aca="false">IF(F208="Sterile",D208+3653, "NA")</f>
        <v>NA</v>
      </c>
    </row>
    <row r="209" customFormat="false" ht="43.3" hidden="false" customHeight="false" outlineLevel="0" collapsed="false">
      <c r="A209" s="8" t="n">
        <v>71647242</v>
      </c>
      <c r="B209" s="3" t="s">
        <v>153</v>
      </c>
      <c r="C209" s="9" t="n">
        <v>1</v>
      </c>
      <c r="D209" s="6" t="n">
        <v>42491</v>
      </c>
      <c r="E209" s="7" t="str">
        <f aca="false">IF(F209="Sterile",D209+3653, "NA")</f>
        <v>NA</v>
      </c>
    </row>
    <row r="210" customFormat="false" ht="43.3" hidden="false" customHeight="false" outlineLevel="0" collapsed="false">
      <c r="A210" s="3" t="n">
        <v>71647242</v>
      </c>
      <c r="B210" s="4" t="s">
        <v>154</v>
      </c>
      <c r="C210" s="5" t="n">
        <v>1</v>
      </c>
      <c r="D210" s="6" t="n">
        <v>43497</v>
      </c>
      <c r="E210" s="7" t="str">
        <f aca="false">IF(F210="Sterile",D210+3653, "NA")</f>
        <v>NA</v>
      </c>
    </row>
    <row r="211" customFormat="false" ht="43.3" hidden="false" customHeight="false" outlineLevel="0" collapsed="false">
      <c r="A211" s="8" t="n">
        <v>71647336</v>
      </c>
      <c r="B211" s="3" t="s">
        <v>155</v>
      </c>
      <c r="C211" s="9" t="n">
        <v>1</v>
      </c>
      <c r="D211" s="6" t="n">
        <v>43983</v>
      </c>
      <c r="E211" s="7" t="str">
        <f aca="false">IF(F211="Sterile",D211+3653, "NA")</f>
        <v>NA</v>
      </c>
    </row>
    <row r="212" customFormat="false" ht="43.3" hidden="false" customHeight="false" outlineLevel="0" collapsed="false">
      <c r="A212" s="3" t="n">
        <v>71647336</v>
      </c>
      <c r="B212" s="4" t="s">
        <v>155</v>
      </c>
      <c r="C212" s="5" t="n">
        <v>1</v>
      </c>
      <c r="D212" s="6" t="n">
        <v>43983</v>
      </c>
      <c r="E212" s="7" t="str">
        <f aca="false">IF(F212="Sterile",D212+3653, "NA")</f>
        <v>NA</v>
      </c>
    </row>
    <row r="213" customFormat="false" ht="43.3" hidden="false" customHeight="false" outlineLevel="0" collapsed="false">
      <c r="A213" s="8" t="n">
        <v>71647338</v>
      </c>
      <c r="B213" s="3" t="s">
        <v>156</v>
      </c>
      <c r="C213" s="9" t="n">
        <f aca="false">2-1</f>
        <v>1</v>
      </c>
      <c r="D213" s="6" t="n">
        <v>43070</v>
      </c>
      <c r="E213" s="7" t="str">
        <f aca="false">IF(F213="Sterile",D213+3653, "NA")</f>
        <v>NA</v>
      </c>
    </row>
    <row r="214" customFormat="false" ht="43.3" hidden="false" customHeight="false" outlineLevel="0" collapsed="false">
      <c r="A214" s="3" t="n">
        <v>71647338</v>
      </c>
      <c r="B214" s="4" t="s">
        <v>157</v>
      </c>
      <c r="C214" s="5" t="n">
        <v>1</v>
      </c>
      <c r="D214" s="6" t="n">
        <v>43070</v>
      </c>
      <c r="E214" s="7" t="str">
        <f aca="false">IF(F214="Sterile",D214+3653, "NA")</f>
        <v>NA</v>
      </c>
    </row>
    <row r="215" customFormat="false" ht="43.3" hidden="false" customHeight="false" outlineLevel="0" collapsed="false">
      <c r="A215" s="3" t="n">
        <v>71647338</v>
      </c>
      <c r="B215" s="4" t="s">
        <v>158</v>
      </c>
      <c r="C215" s="5" t="n">
        <v>1</v>
      </c>
      <c r="D215" s="6" t="n">
        <v>43800</v>
      </c>
      <c r="E215" s="7" t="str">
        <f aca="false">IF(F215="Sterile",D215+3653, "NA")</f>
        <v>NA</v>
      </c>
    </row>
    <row r="216" customFormat="false" ht="43.3" hidden="false" customHeight="false" outlineLevel="0" collapsed="false">
      <c r="A216" s="3" t="n">
        <v>71647338</v>
      </c>
      <c r="B216" s="4" t="s">
        <v>159</v>
      </c>
      <c r="C216" s="5" t="n">
        <v>1</v>
      </c>
      <c r="D216" s="6" t="n">
        <v>43891</v>
      </c>
      <c r="E216" s="7" t="str">
        <f aca="false">IF(F216="Sterile",D216+3653, "NA")</f>
        <v>NA</v>
      </c>
    </row>
    <row r="217" customFormat="false" ht="43.3" hidden="false" customHeight="false" outlineLevel="0" collapsed="false">
      <c r="A217" s="3" t="n">
        <v>71647340</v>
      </c>
      <c r="B217" s="4" t="s">
        <v>160</v>
      </c>
      <c r="C217" s="5" t="n">
        <v>1</v>
      </c>
      <c r="D217" s="6" t="n">
        <v>43160</v>
      </c>
      <c r="E217" s="7" t="str">
        <f aca="false">IF(F217="Sterile",D217+3653, "NA")</f>
        <v>NA</v>
      </c>
    </row>
    <row r="218" customFormat="false" ht="43.3" hidden="false" customHeight="false" outlineLevel="0" collapsed="false">
      <c r="A218" s="8" t="n">
        <v>71647340</v>
      </c>
      <c r="B218" s="3" t="s">
        <v>161</v>
      </c>
      <c r="C218" s="9" t="n">
        <v>1</v>
      </c>
      <c r="D218" s="6" t="n">
        <v>44013</v>
      </c>
      <c r="E218" s="7" t="str">
        <f aca="false">IF(F218="Sterile",D218+3653, "NA")</f>
        <v>NA</v>
      </c>
    </row>
    <row r="219" customFormat="false" ht="43.3" hidden="false" customHeight="false" outlineLevel="0" collapsed="false">
      <c r="A219" s="8" t="n">
        <v>71647340</v>
      </c>
      <c r="B219" s="3" t="s">
        <v>162</v>
      </c>
      <c r="C219" s="9" t="n">
        <v>1</v>
      </c>
      <c r="D219" s="6" t="n">
        <v>44470</v>
      </c>
      <c r="E219" s="7" t="str">
        <f aca="false">IF(F219="Sterile",D219+3653, "NA")</f>
        <v>NA</v>
      </c>
    </row>
    <row r="220" customFormat="false" ht="43.3" hidden="false" customHeight="false" outlineLevel="0" collapsed="false">
      <c r="A220" s="3" t="n">
        <v>71647340</v>
      </c>
      <c r="B220" s="4" t="s">
        <v>163</v>
      </c>
      <c r="C220" s="5" t="n">
        <v>1</v>
      </c>
      <c r="D220" s="6" t="n">
        <v>44531</v>
      </c>
      <c r="E220" s="7" t="str">
        <f aca="false">IF(F220="Sterile",D220+3651, "NA")</f>
        <v>NA</v>
      </c>
    </row>
    <row r="221" customFormat="false" ht="43.3" hidden="false" customHeight="false" outlineLevel="0" collapsed="false">
      <c r="A221" s="8" t="n">
        <v>71647342</v>
      </c>
      <c r="B221" s="3" t="s">
        <v>164</v>
      </c>
      <c r="C221" s="9" t="n">
        <v>1</v>
      </c>
      <c r="D221" s="6" t="n">
        <v>43586</v>
      </c>
      <c r="E221" s="7" t="str">
        <f aca="false">IF(F221="Sterile",D221+3653, "NA")</f>
        <v>NA</v>
      </c>
    </row>
    <row r="222" customFormat="false" ht="43.3" hidden="false" customHeight="false" outlineLevel="0" collapsed="false">
      <c r="A222" s="3" t="n">
        <v>71647342</v>
      </c>
      <c r="B222" s="4" t="s">
        <v>165</v>
      </c>
      <c r="C222" s="5" t="n">
        <v>1</v>
      </c>
      <c r="D222" s="6" t="n">
        <v>44409</v>
      </c>
      <c r="E222" s="7" t="str">
        <f aca="false">IF(F222="Sterile",D222+3653, "NA")</f>
        <v>NA</v>
      </c>
    </row>
    <row r="223" customFormat="false" ht="43.3" hidden="false" customHeight="false" outlineLevel="0" collapsed="false">
      <c r="A223" s="8" t="n">
        <v>71647342</v>
      </c>
      <c r="B223" s="3" t="s">
        <v>166</v>
      </c>
      <c r="C223" s="9" t="n">
        <v>1</v>
      </c>
      <c r="D223" s="6" t="n">
        <v>44409</v>
      </c>
      <c r="E223" s="7" t="str">
        <f aca="false">IF(F223="Sterile",D223+3653, "NA")</f>
        <v>NA</v>
      </c>
    </row>
    <row r="224" customFormat="false" ht="43.3" hidden="false" customHeight="false" outlineLevel="0" collapsed="false">
      <c r="A224" s="3" t="n">
        <v>71648234</v>
      </c>
      <c r="B224" s="4" t="s">
        <v>167</v>
      </c>
      <c r="C224" s="5" t="n">
        <v>2</v>
      </c>
      <c r="D224" s="6" t="n">
        <v>44531</v>
      </c>
      <c r="E224" s="7" t="str">
        <f aca="false">IF(F224="Sterile",D224+3653, "NA")</f>
        <v>NA</v>
      </c>
    </row>
    <row r="225" customFormat="false" ht="43.3" hidden="false" customHeight="false" outlineLevel="0" collapsed="false">
      <c r="A225" s="8" t="n">
        <v>71648236</v>
      </c>
      <c r="B225" s="3" t="s">
        <v>168</v>
      </c>
      <c r="C225" s="9" t="n">
        <f aca="false">2-1</f>
        <v>1</v>
      </c>
      <c r="D225" s="6" t="n">
        <v>44440</v>
      </c>
      <c r="E225" s="7" t="str">
        <f aca="false">IF(F225="Sterile",D225+3652, "NA")</f>
        <v>NA</v>
      </c>
    </row>
    <row r="226" customFormat="false" ht="43.3" hidden="false" customHeight="false" outlineLevel="0" collapsed="false">
      <c r="A226" s="8" t="n">
        <v>71648236</v>
      </c>
      <c r="B226" s="3" t="s">
        <v>169</v>
      </c>
      <c r="C226" s="9" t="n">
        <v>2</v>
      </c>
      <c r="D226" s="6" t="n">
        <v>44713</v>
      </c>
      <c r="E226" s="7" t="str">
        <f aca="false">IF(F226="Sterile",D226+3652, "NA")</f>
        <v>NA</v>
      </c>
    </row>
    <row r="227" customFormat="false" ht="43.3" hidden="false" customHeight="false" outlineLevel="0" collapsed="false">
      <c r="A227" s="3" t="n">
        <v>71648236</v>
      </c>
      <c r="B227" s="4" t="s">
        <v>169</v>
      </c>
      <c r="C227" s="5" t="n">
        <v>1</v>
      </c>
      <c r="D227" s="6" t="n">
        <v>44713</v>
      </c>
      <c r="E227" s="7" t="str">
        <f aca="false">IF(F227="Sterile",D227+3653, "NA")</f>
        <v>NA</v>
      </c>
    </row>
    <row r="228" customFormat="false" ht="43.3" hidden="false" customHeight="false" outlineLevel="0" collapsed="false">
      <c r="A228" s="3" t="n">
        <v>71648238</v>
      </c>
      <c r="B228" s="4" t="s">
        <v>170</v>
      </c>
      <c r="C228" s="5" t="n">
        <v>1</v>
      </c>
      <c r="D228" s="6" t="n">
        <v>44621</v>
      </c>
      <c r="E228" s="7" t="str">
        <f aca="false">IF(F228="Sterile",D228+3653, "NA")</f>
        <v>NA</v>
      </c>
    </row>
    <row r="229" customFormat="false" ht="43.3" hidden="false" customHeight="false" outlineLevel="0" collapsed="false">
      <c r="A229" s="8" t="n">
        <v>71648238</v>
      </c>
      <c r="B229" s="3" t="s">
        <v>171</v>
      </c>
      <c r="C229" s="9" t="n">
        <v>5</v>
      </c>
      <c r="D229" s="6" t="n">
        <v>44621</v>
      </c>
      <c r="E229" s="7" t="n">
        <v>48274</v>
      </c>
    </row>
    <row r="230" customFormat="false" ht="43.3" hidden="false" customHeight="false" outlineLevel="0" collapsed="false">
      <c r="A230" s="3" t="n">
        <v>71648238</v>
      </c>
      <c r="B230" s="4" t="s">
        <v>171</v>
      </c>
      <c r="C230" s="5" t="n">
        <v>1</v>
      </c>
      <c r="D230" s="6" t="n">
        <v>44621</v>
      </c>
      <c r="E230" s="7" t="str">
        <f aca="false">IF(F230="Sterile",D230+3653, "NA")</f>
        <v>NA</v>
      </c>
    </row>
    <row r="231" customFormat="false" ht="43.3" hidden="false" customHeight="false" outlineLevel="0" collapsed="false">
      <c r="A231" s="3" t="n">
        <v>71648238</v>
      </c>
      <c r="B231" s="4" t="s">
        <v>171</v>
      </c>
      <c r="C231" s="5" t="n">
        <v>1</v>
      </c>
      <c r="D231" s="6" t="n">
        <v>44621</v>
      </c>
      <c r="E231" s="7" t="str">
        <f aca="false">IF(F231="Sterile",D231+3653, "NA")</f>
        <v>NA</v>
      </c>
    </row>
    <row r="232" customFormat="false" ht="43.3" hidden="false" customHeight="false" outlineLevel="0" collapsed="false">
      <c r="A232" s="3" t="n">
        <v>71648238</v>
      </c>
      <c r="B232" s="4" t="s">
        <v>171</v>
      </c>
      <c r="C232" s="5" t="n">
        <v>1</v>
      </c>
      <c r="D232" s="6" t="n">
        <v>44621</v>
      </c>
      <c r="E232" s="7" t="str">
        <f aca="false">IF(F232="Sterile",D232+3653, "NA")</f>
        <v>NA</v>
      </c>
    </row>
    <row r="233" customFormat="false" ht="43.3" hidden="false" customHeight="false" outlineLevel="0" collapsed="false">
      <c r="A233" s="8" t="n">
        <v>71648240</v>
      </c>
      <c r="B233" s="3" t="s">
        <v>172</v>
      </c>
      <c r="C233" s="9" t="n">
        <f aca="false">2-1</f>
        <v>1</v>
      </c>
      <c r="D233" s="6" t="n">
        <v>44531</v>
      </c>
      <c r="E233" s="7" t="n">
        <v>48153</v>
      </c>
    </row>
    <row r="234" customFormat="false" ht="43.3" hidden="false" customHeight="false" outlineLevel="0" collapsed="false">
      <c r="A234" s="8" t="n">
        <v>71648240</v>
      </c>
      <c r="B234" s="3" t="s">
        <v>173</v>
      </c>
      <c r="C234" s="9" t="n">
        <v>3</v>
      </c>
      <c r="D234" s="6" t="n">
        <v>44501</v>
      </c>
      <c r="E234" s="7" t="str">
        <f aca="false">IF(F234="Sterile",D234+3652, "NA")</f>
        <v>NA</v>
      </c>
    </row>
    <row r="235" customFormat="false" ht="43.3" hidden="false" customHeight="false" outlineLevel="0" collapsed="false">
      <c r="A235" s="3" t="n">
        <v>71648240</v>
      </c>
      <c r="B235" s="4" t="s">
        <v>173</v>
      </c>
      <c r="C235" s="5" t="n">
        <v>1</v>
      </c>
      <c r="D235" s="6" t="n">
        <v>44501</v>
      </c>
      <c r="E235" s="7" t="str">
        <f aca="false">IF(F235="Sterile",D235+3653, "NA")</f>
        <v>NA</v>
      </c>
    </row>
    <row r="236" customFormat="false" ht="43.3" hidden="false" customHeight="false" outlineLevel="0" collapsed="false">
      <c r="A236" s="3" t="n">
        <v>71648334</v>
      </c>
      <c r="B236" s="4" t="s">
        <v>174</v>
      </c>
      <c r="C236" s="5" t="n">
        <v>1</v>
      </c>
      <c r="D236" s="6" t="n">
        <v>42675</v>
      </c>
      <c r="E236" s="7" t="str">
        <f aca="false">IF(F236="Sterile",D236+3652, "NA")</f>
        <v>NA</v>
      </c>
    </row>
    <row r="237" customFormat="false" ht="43.3" hidden="false" customHeight="false" outlineLevel="0" collapsed="false">
      <c r="A237" s="3" t="n">
        <v>71648334</v>
      </c>
      <c r="B237" s="4" t="s">
        <v>175</v>
      </c>
      <c r="C237" s="5" t="n">
        <v>1</v>
      </c>
      <c r="D237" s="6" t="n">
        <v>42856</v>
      </c>
      <c r="E237" s="7" t="str">
        <f aca="false">IF(F237="Sterile",D237+3653, "NA")</f>
        <v>NA</v>
      </c>
    </row>
    <row r="238" customFormat="false" ht="43.3" hidden="false" customHeight="false" outlineLevel="0" collapsed="false">
      <c r="A238" s="3" t="n">
        <v>71648336</v>
      </c>
      <c r="B238" s="4" t="s">
        <v>176</v>
      </c>
      <c r="C238" s="5" t="n">
        <v>1</v>
      </c>
      <c r="D238" s="6" t="n">
        <v>42522</v>
      </c>
      <c r="E238" s="7" t="str">
        <f aca="false">IF(F238="Sterile",D238+3653, "NA")</f>
        <v>NA</v>
      </c>
    </row>
    <row r="239" customFormat="false" ht="43.3" hidden="false" customHeight="false" outlineLevel="0" collapsed="false">
      <c r="A239" s="3" t="n">
        <v>71648336</v>
      </c>
      <c r="B239" s="4" t="s">
        <v>176</v>
      </c>
      <c r="C239" s="5" t="n">
        <v>1</v>
      </c>
      <c r="D239" s="6" t="n">
        <v>42522</v>
      </c>
      <c r="E239" s="7" t="str">
        <f aca="false">IF(F239="Sterile",D239+3653, "NA")</f>
        <v>NA</v>
      </c>
    </row>
    <row r="240" customFormat="false" ht="43.3" hidden="false" customHeight="false" outlineLevel="0" collapsed="false">
      <c r="A240" s="3" t="n">
        <v>71648336</v>
      </c>
      <c r="B240" s="4" t="s">
        <v>177</v>
      </c>
      <c r="C240" s="5" t="n">
        <v>1</v>
      </c>
      <c r="D240" s="6" t="n">
        <v>43862</v>
      </c>
      <c r="E240" s="7" t="str">
        <f aca="false">IF(F240="Sterile",D240+3653, "NA")</f>
        <v>NA</v>
      </c>
    </row>
    <row r="241" customFormat="false" ht="43.3" hidden="false" customHeight="false" outlineLevel="0" collapsed="false">
      <c r="A241" s="3" t="n">
        <v>71648338</v>
      </c>
      <c r="B241" s="4" t="s">
        <v>178</v>
      </c>
      <c r="C241" s="5" t="n">
        <v>1</v>
      </c>
      <c r="D241" s="6" t="n">
        <v>44470</v>
      </c>
      <c r="E241" s="7" t="str">
        <f aca="false">IF(F241="Sterile",D241+3653, "NA")</f>
        <v>NA</v>
      </c>
    </row>
    <row r="242" customFormat="false" ht="43.3" hidden="false" customHeight="false" outlineLevel="0" collapsed="false">
      <c r="A242" s="3" t="n">
        <v>71648338</v>
      </c>
      <c r="B242" s="4" t="s">
        <v>179</v>
      </c>
      <c r="C242" s="5" t="n">
        <v>1</v>
      </c>
      <c r="D242" s="6" t="n">
        <v>44531</v>
      </c>
      <c r="E242" s="7" t="str">
        <f aca="false">IF(F242="Sterile",D242+3651, "NA")</f>
        <v>NA</v>
      </c>
    </row>
    <row r="243" customFormat="false" ht="43.3" hidden="false" customHeight="false" outlineLevel="0" collapsed="false">
      <c r="A243" s="3" t="n">
        <v>71648338</v>
      </c>
      <c r="B243" s="4" t="s">
        <v>180</v>
      </c>
      <c r="C243" s="5" t="n">
        <v>1</v>
      </c>
      <c r="D243" s="6" t="n">
        <v>44531</v>
      </c>
      <c r="E243" s="7" t="str">
        <f aca="false">IF(F243="Sterile",D243+3653, "NA")</f>
        <v>NA</v>
      </c>
    </row>
    <row r="244" customFormat="false" ht="43.3" hidden="false" customHeight="false" outlineLevel="0" collapsed="false">
      <c r="A244" s="8" t="n">
        <v>71648340</v>
      </c>
      <c r="B244" s="3" t="s">
        <v>181</v>
      </c>
      <c r="C244" s="9" t="n">
        <v>1</v>
      </c>
      <c r="D244" s="6" t="n">
        <v>44621</v>
      </c>
      <c r="E244" s="7" t="n">
        <v>48274</v>
      </c>
    </row>
    <row r="245" customFormat="false" ht="43.3" hidden="false" customHeight="false" outlineLevel="0" collapsed="false">
      <c r="A245" s="3" t="n">
        <v>71648342</v>
      </c>
      <c r="B245" s="4" t="s">
        <v>182</v>
      </c>
      <c r="C245" s="5" t="n">
        <v>1</v>
      </c>
      <c r="D245" s="6" t="n">
        <v>44409</v>
      </c>
      <c r="E245" s="7" t="str">
        <f aca="false">IF(F245="Sterile",D245+3658, "NA")</f>
        <v>NA</v>
      </c>
    </row>
    <row r="246" customFormat="false" ht="43.3" hidden="false" customHeight="false" outlineLevel="0" collapsed="false">
      <c r="A246" s="8" t="n">
        <v>71648342</v>
      </c>
      <c r="B246" s="3" t="s">
        <v>183</v>
      </c>
      <c r="C246" s="9" t="n">
        <v>1</v>
      </c>
      <c r="D246" s="6" t="n">
        <v>44501</v>
      </c>
      <c r="E246" s="7" t="n">
        <v>48122</v>
      </c>
    </row>
    <row r="247" customFormat="false" ht="43.3" hidden="false" customHeight="false" outlineLevel="0" collapsed="false">
      <c r="A247" s="8" t="n">
        <v>71648342</v>
      </c>
      <c r="B247" s="3" t="s">
        <v>184</v>
      </c>
      <c r="C247" s="9" t="n">
        <v>1</v>
      </c>
      <c r="D247" s="6" t="n">
        <v>44501</v>
      </c>
      <c r="E247" s="7" t="str">
        <f aca="false">IF(F247="Sterile",D247+3652, "NA")</f>
        <v>NA</v>
      </c>
    </row>
    <row r="248" customFormat="false" ht="43.3" hidden="false" customHeight="false" outlineLevel="0" collapsed="false">
      <c r="A248" s="3" t="n">
        <v>71653020</v>
      </c>
      <c r="B248" s="4" t="s">
        <v>185</v>
      </c>
      <c r="C248" s="5" t="n">
        <v>1</v>
      </c>
      <c r="D248" s="6" t="n">
        <v>43525</v>
      </c>
      <c r="E248" s="7" t="str">
        <f aca="false">IF(F248="Sterile",D248+3653, "NA")</f>
        <v>NA</v>
      </c>
    </row>
    <row r="249" customFormat="false" ht="43.3" hidden="false" customHeight="false" outlineLevel="0" collapsed="false">
      <c r="A249" s="8" t="n">
        <v>71653024</v>
      </c>
      <c r="B249" s="3" t="s">
        <v>186</v>
      </c>
      <c r="C249" s="9" t="n">
        <v>1</v>
      </c>
      <c r="D249" s="6" t="n">
        <v>42461</v>
      </c>
      <c r="E249" s="7" t="str">
        <f aca="false">IF(F249="Sterile",D249+3652, "NA")</f>
        <v>NA</v>
      </c>
    </row>
    <row r="250" customFormat="false" ht="43.3" hidden="false" customHeight="false" outlineLevel="0" collapsed="false">
      <c r="A250" s="3" t="n">
        <v>71653024</v>
      </c>
      <c r="B250" s="3" t="s">
        <v>187</v>
      </c>
      <c r="C250" s="9" t="n">
        <v>1</v>
      </c>
      <c r="D250" s="6" t="n">
        <v>42491</v>
      </c>
      <c r="E250" s="7" t="str">
        <f aca="false">IF(F250="Sterile",D250+3652, "NA")</f>
        <v>NA</v>
      </c>
    </row>
    <row r="251" customFormat="false" ht="43.3" hidden="false" customHeight="false" outlineLevel="0" collapsed="false">
      <c r="A251" s="3" t="n">
        <v>71653024</v>
      </c>
      <c r="B251" s="3" t="s">
        <v>188</v>
      </c>
      <c r="C251" s="9" t="n">
        <v>1</v>
      </c>
      <c r="D251" s="6" t="n">
        <v>43497</v>
      </c>
      <c r="E251" s="7" t="n">
        <v>47150</v>
      </c>
    </row>
    <row r="252" customFormat="false" ht="43.3" hidden="false" customHeight="false" outlineLevel="0" collapsed="false">
      <c r="A252" s="3" t="n">
        <v>71653024</v>
      </c>
      <c r="B252" s="4" t="s">
        <v>188</v>
      </c>
      <c r="C252" s="5" t="n">
        <v>1</v>
      </c>
      <c r="D252" s="6" t="n">
        <v>43497</v>
      </c>
      <c r="E252" s="7" t="str">
        <f aca="false">IF(F252="Sterile",D252+3653, "NA")</f>
        <v>NA</v>
      </c>
    </row>
    <row r="253" customFormat="false" ht="43.3" hidden="false" customHeight="false" outlineLevel="0" collapsed="false">
      <c r="A253" s="3" t="n">
        <v>71653028</v>
      </c>
      <c r="B253" s="3" t="s">
        <v>189</v>
      </c>
      <c r="C253" s="9" t="n">
        <f aca="false">4-1</f>
        <v>3</v>
      </c>
      <c r="D253" s="6" t="n">
        <v>44743</v>
      </c>
      <c r="E253" s="7" t="n">
        <v>48396</v>
      </c>
    </row>
    <row r="254" customFormat="false" ht="43.3" hidden="false" customHeight="false" outlineLevel="0" collapsed="false">
      <c r="A254" s="3" t="n">
        <v>71653028</v>
      </c>
      <c r="B254" s="4" t="s">
        <v>189</v>
      </c>
      <c r="C254" s="5" t="n">
        <v>2</v>
      </c>
      <c r="D254" s="6" t="n">
        <v>44743</v>
      </c>
      <c r="E254" s="7" t="str">
        <f aca="false">IF(F254="Sterile",D254+3653, "NA")</f>
        <v>NA</v>
      </c>
    </row>
    <row r="255" customFormat="false" ht="43.3" hidden="false" customHeight="false" outlineLevel="0" collapsed="false">
      <c r="A255" s="3" t="n">
        <v>71653028</v>
      </c>
      <c r="B255" s="4" t="s">
        <v>189</v>
      </c>
      <c r="C255" s="5" t="n">
        <v>1</v>
      </c>
      <c r="D255" s="6" t="n">
        <v>44743</v>
      </c>
      <c r="E255" s="7" t="str">
        <f aca="false">IF(F255="Sterile",D255+3653, "NA")</f>
        <v>NA</v>
      </c>
    </row>
    <row r="256" customFormat="false" ht="43.3" hidden="false" customHeight="false" outlineLevel="0" collapsed="false">
      <c r="A256" s="3" t="n">
        <v>71653224</v>
      </c>
      <c r="B256" s="4" t="s">
        <v>190</v>
      </c>
      <c r="C256" s="5" t="n">
        <v>1</v>
      </c>
      <c r="D256" s="6" t="n">
        <v>42278</v>
      </c>
      <c r="E256" s="7" t="str">
        <f aca="false">IF(F256="Sterile",D256+3653, "NA")</f>
        <v>NA</v>
      </c>
    </row>
    <row r="257" customFormat="false" ht="43.3" hidden="false" customHeight="false" outlineLevel="0" collapsed="false">
      <c r="A257" s="3" t="n">
        <v>71653224</v>
      </c>
      <c r="B257" s="3" t="s">
        <v>191</v>
      </c>
      <c r="C257" s="9" t="n">
        <v>1</v>
      </c>
      <c r="D257" s="6" t="n">
        <v>43252</v>
      </c>
      <c r="E257" s="7" t="n">
        <v>46905</v>
      </c>
    </row>
    <row r="258" customFormat="false" ht="43.3" hidden="false" customHeight="false" outlineLevel="0" collapsed="false">
      <c r="A258" s="3" t="n">
        <v>71653224</v>
      </c>
      <c r="B258" s="3" t="s">
        <v>192</v>
      </c>
      <c r="C258" s="9" t="n">
        <v>1</v>
      </c>
      <c r="D258" s="6" t="n">
        <v>44044</v>
      </c>
      <c r="E258" s="7" t="str">
        <f aca="false">IF(F258="Sterile",D258+3652, "NA")</f>
        <v>NA</v>
      </c>
    </row>
    <row r="259" customFormat="false" ht="43.3" hidden="false" customHeight="false" outlineLevel="0" collapsed="false">
      <c r="A259" s="3" t="n">
        <v>71653224</v>
      </c>
      <c r="B259" s="4" t="s">
        <v>192</v>
      </c>
      <c r="C259" s="5" t="n">
        <v>1</v>
      </c>
      <c r="D259" s="6" t="n">
        <v>44044</v>
      </c>
      <c r="E259" s="7" t="str">
        <f aca="false">IF(F259="Sterile",D259+3653, "NA")</f>
        <v>NA</v>
      </c>
    </row>
    <row r="260" customFormat="false" ht="43.3" hidden="false" customHeight="false" outlineLevel="0" collapsed="false">
      <c r="A260" s="3" t="n">
        <v>71653228</v>
      </c>
      <c r="B260" s="3" t="s">
        <v>193</v>
      </c>
      <c r="C260" s="9" t="n">
        <v>3</v>
      </c>
      <c r="D260" s="6" t="n">
        <v>44593</v>
      </c>
      <c r="E260" s="7" t="str">
        <f aca="false">IF(F260="Sterile",D260+3652, "NA")</f>
        <v>NA</v>
      </c>
    </row>
    <row r="261" customFormat="false" ht="43.3" hidden="false" customHeight="false" outlineLevel="0" collapsed="false">
      <c r="A261" s="3" t="n">
        <v>71653238</v>
      </c>
      <c r="B261" s="3" t="s">
        <v>194</v>
      </c>
      <c r="C261" s="9" t="n">
        <f aca="false">9-1-1-1</f>
        <v>6</v>
      </c>
      <c r="D261" s="6" t="n">
        <v>44682</v>
      </c>
      <c r="E261" s="7" t="n">
        <v>48335</v>
      </c>
    </row>
    <row r="262" customFormat="false" ht="43.3" hidden="false" customHeight="false" outlineLevel="0" collapsed="false">
      <c r="A262" s="3" t="n">
        <v>71653238</v>
      </c>
      <c r="B262" s="4" t="s">
        <v>194</v>
      </c>
      <c r="C262" s="5" t="n">
        <v>1</v>
      </c>
      <c r="D262" s="6" t="n">
        <v>44682</v>
      </c>
      <c r="E262" s="7" t="str">
        <f aca="false">IF(F262="Sterile",D262+3653, "NA")</f>
        <v>NA</v>
      </c>
    </row>
    <row r="263" customFormat="false" ht="43.3" hidden="false" customHeight="false" outlineLevel="0" collapsed="false">
      <c r="A263" s="3" t="n">
        <v>71655030</v>
      </c>
      <c r="B263" s="3" t="s">
        <v>195</v>
      </c>
      <c r="C263" s="9" t="n">
        <f aca="false">6-1-1-1</f>
        <v>3</v>
      </c>
      <c r="D263" s="6" t="n">
        <v>44652</v>
      </c>
      <c r="E263" s="7" t="n">
        <v>48305</v>
      </c>
    </row>
    <row r="264" customFormat="false" ht="43.3" hidden="false" customHeight="false" outlineLevel="0" collapsed="false">
      <c r="A264" s="3" t="n">
        <v>71655030</v>
      </c>
      <c r="B264" s="3" t="s">
        <v>196</v>
      </c>
      <c r="C264" s="9" t="n">
        <v>2</v>
      </c>
      <c r="D264" s="6" t="n">
        <v>44682</v>
      </c>
      <c r="E264" s="7" t="n">
        <v>48335</v>
      </c>
    </row>
    <row r="265" customFormat="false" ht="43.3" hidden="false" customHeight="false" outlineLevel="0" collapsed="false">
      <c r="A265" s="3" t="n">
        <v>71655032</v>
      </c>
      <c r="B265" s="3" t="s">
        <v>197</v>
      </c>
      <c r="C265" s="9" t="n">
        <f aca="false">5-1-1-2</f>
        <v>1</v>
      </c>
      <c r="D265" s="6" t="n">
        <v>44348</v>
      </c>
      <c r="E265" s="7" t="str">
        <f aca="false">IF(F265="Sterile",D265+3652, "NA")</f>
        <v>NA</v>
      </c>
    </row>
    <row r="266" customFormat="false" ht="43.3" hidden="false" customHeight="false" outlineLevel="0" collapsed="false">
      <c r="A266" s="3" t="n">
        <v>71655033</v>
      </c>
      <c r="B266" s="4" t="s">
        <v>198</v>
      </c>
      <c r="C266" s="5" t="n">
        <v>1</v>
      </c>
      <c r="D266" s="6" t="n">
        <v>44682</v>
      </c>
      <c r="E266" s="7" t="str">
        <f aca="false">IF(F266="Sterile",D266+3653, "NA")</f>
        <v>NA</v>
      </c>
    </row>
    <row r="267" customFormat="false" ht="43.3" hidden="false" customHeight="false" outlineLevel="0" collapsed="false">
      <c r="A267" s="3" t="n">
        <v>71655035</v>
      </c>
      <c r="B267" s="3" t="s">
        <v>199</v>
      </c>
      <c r="C267" s="9" t="n">
        <v>1</v>
      </c>
      <c r="D267" s="6" t="n">
        <v>43313</v>
      </c>
      <c r="E267" s="7" t="n">
        <v>46966</v>
      </c>
    </row>
    <row r="268" customFormat="false" ht="43.3" hidden="false" customHeight="false" outlineLevel="0" collapsed="false">
      <c r="A268" s="3" t="n">
        <v>71655035</v>
      </c>
      <c r="B268" s="3" t="s">
        <v>200</v>
      </c>
      <c r="C268" s="9" t="n">
        <v>1</v>
      </c>
      <c r="D268" s="6" t="n">
        <v>43862</v>
      </c>
      <c r="E268" s="7" t="n">
        <v>47515</v>
      </c>
    </row>
    <row r="269" customFormat="false" ht="43.3" hidden="false" customHeight="false" outlineLevel="0" collapsed="false">
      <c r="A269" s="3" t="n">
        <v>71655035</v>
      </c>
      <c r="B269" s="3" t="s">
        <v>201</v>
      </c>
      <c r="C269" s="9" t="n">
        <v>1</v>
      </c>
      <c r="D269" s="6" t="n">
        <v>44409</v>
      </c>
      <c r="E269" s="7" t="str">
        <f aca="false">IF(F269="Sterile",D269+3652, "NA")</f>
        <v>NA</v>
      </c>
    </row>
    <row r="270" customFormat="false" ht="43.3" hidden="false" customHeight="false" outlineLevel="0" collapsed="false">
      <c r="A270" s="3" t="n">
        <v>71655038</v>
      </c>
      <c r="B270" s="3" t="s">
        <v>202</v>
      </c>
      <c r="C270" s="9" t="n">
        <v>2</v>
      </c>
      <c r="D270" s="6" t="n">
        <v>44562</v>
      </c>
      <c r="E270" s="7" t="str">
        <f aca="false">IF(F270="Sterile",D270+3652, "NA")</f>
        <v>NA</v>
      </c>
    </row>
    <row r="271" customFormat="false" ht="43.3" hidden="false" customHeight="false" outlineLevel="0" collapsed="false">
      <c r="A271" s="3" t="n">
        <v>71655128</v>
      </c>
      <c r="B271" s="3" t="s">
        <v>203</v>
      </c>
      <c r="C271" s="9" t="n">
        <v>1</v>
      </c>
      <c r="D271" s="6" t="n">
        <v>43922</v>
      </c>
      <c r="E271" s="7" t="str">
        <f aca="false">IF(F271="Sterile",D271+3652, "NA")</f>
        <v>NA</v>
      </c>
    </row>
    <row r="272" customFormat="false" ht="43.3" hidden="false" customHeight="false" outlineLevel="0" collapsed="false">
      <c r="A272" s="3" t="n">
        <v>71655130</v>
      </c>
      <c r="B272" s="3" t="s">
        <v>204</v>
      </c>
      <c r="C272" s="9" t="n">
        <v>1</v>
      </c>
      <c r="D272" s="6" t="n">
        <v>44501</v>
      </c>
      <c r="E272" s="7" t="str">
        <f aca="false">IF(F272="Sterile",D272+3652, "NA")</f>
        <v>NA</v>
      </c>
    </row>
    <row r="273" customFormat="false" ht="43.3" hidden="false" customHeight="false" outlineLevel="0" collapsed="false">
      <c r="A273" s="3" t="n">
        <v>71655130</v>
      </c>
      <c r="B273" s="4" t="s">
        <v>204</v>
      </c>
      <c r="C273" s="5" t="n">
        <v>1</v>
      </c>
      <c r="D273" s="6" t="n">
        <v>44501</v>
      </c>
      <c r="E273" s="7" t="str">
        <f aca="false">IF(F273="Sterile",D273+3653, "NA")</f>
        <v>NA</v>
      </c>
    </row>
    <row r="274" customFormat="false" ht="43.3" hidden="false" customHeight="false" outlineLevel="0" collapsed="false">
      <c r="A274" s="3" t="n">
        <v>71655132</v>
      </c>
      <c r="B274" s="3" t="s">
        <v>205</v>
      </c>
      <c r="C274" s="9" t="n">
        <f aca="false">11-2-1-1-2-1+1</f>
        <v>5</v>
      </c>
      <c r="D274" s="6" t="n">
        <v>44348</v>
      </c>
      <c r="E274" s="7" t="str">
        <f aca="false">IF(F274="Sterile",D274+3652, "NA")</f>
        <v>NA</v>
      </c>
    </row>
    <row r="275" customFormat="false" ht="43.3" hidden="false" customHeight="false" outlineLevel="0" collapsed="false">
      <c r="A275" s="3" t="n">
        <v>71655132</v>
      </c>
      <c r="B275" s="3" t="s">
        <v>206</v>
      </c>
      <c r="C275" s="9" t="n">
        <v>12</v>
      </c>
      <c r="D275" s="6" t="n">
        <v>44348</v>
      </c>
      <c r="E275" s="7" t="str">
        <f aca="false">IF(F275="Sterile",D275+3652, "NA")</f>
        <v>NA</v>
      </c>
    </row>
    <row r="276" customFormat="false" ht="43.3" hidden="false" customHeight="false" outlineLevel="0" collapsed="false">
      <c r="A276" s="3" t="n">
        <v>71655132</v>
      </c>
      <c r="B276" s="4" t="s">
        <v>207</v>
      </c>
      <c r="C276" s="5" t="n">
        <v>1</v>
      </c>
      <c r="D276" s="6" t="n">
        <v>44409</v>
      </c>
      <c r="E276" s="7" t="str">
        <f aca="false">IF(F276="Sterile",D276+3653, "NA")</f>
        <v>NA</v>
      </c>
    </row>
    <row r="277" customFormat="false" ht="43.3" hidden="false" customHeight="false" outlineLevel="0" collapsed="false">
      <c r="A277" s="3" t="n">
        <v>71655132</v>
      </c>
      <c r="B277" s="4" t="s">
        <v>207</v>
      </c>
      <c r="C277" s="5" t="n">
        <v>3</v>
      </c>
      <c r="D277" s="6" t="n">
        <v>44409</v>
      </c>
      <c r="E277" s="7" t="str">
        <f aca="false">IF(F277="Sterile",D277+3653, "NA")</f>
        <v>NA</v>
      </c>
    </row>
    <row r="278" customFormat="false" ht="43.3" hidden="false" customHeight="false" outlineLevel="0" collapsed="false">
      <c r="A278" s="3" t="n">
        <v>71655134</v>
      </c>
      <c r="B278" s="4" t="s">
        <v>208</v>
      </c>
      <c r="C278" s="5" t="n">
        <f aca="false">1</f>
        <v>1</v>
      </c>
      <c r="D278" s="6" t="n">
        <v>44501</v>
      </c>
      <c r="E278" s="7" t="str">
        <f aca="false">IF(F278="Sterile",D278+3653, "NA")</f>
        <v>NA</v>
      </c>
    </row>
    <row r="279" customFormat="false" ht="43.3" hidden="false" customHeight="false" outlineLevel="0" collapsed="false">
      <c r="A279" s="3" t="n">
        <v>71655134</v>
      </c>
      <c r="B279" s="3" t="s">
        <v>209</v>
      </c>
      <c r="C279" s="9" t="n">
        <v>15</v>
      </c>
      <c r="D279" s="6" t="n">
        <v>44562</v>
      </c>
      <c r="E279" s="7" t="str">
        <f aca="false">IF(F279="Sterile",D279+3652, "NA")</f>
        <v>NA</v>
      </c>
    </row>
    <row r="280" customFormat="false" ht="43.3" hidden="false" customHeight="false" outlineLevel="0" collapsed="false">
      <c r="A280" s="3" t="n">
        <v>71655134</v>
      </c>
      <c r="B280" s="4" t="s">
        <v>209</v>
      </c>
      <c r="C280" s="5" t="n">
        <v>2</v>
      </c>
      <c r="D280" s="6" t="n">
        <v>44562</v>
      </c>
      <c r="E280" s="7" t="str">
        <f aca="false">IF(F280="Sterile",D280+3653, "NA")</f>
        <v>NA</v>
      </c>
    </row>
    <row r="281" customFormat="false" ht="43.3" hidden="false" customHeight="false" outlineLevel="0" collapsed="false">
      <c r="A281" s="3" t="n">
        <v>71655134</v>
      </c>
      <c r="B281" s="4" t="s">
        <v>209</v>
      </c>
      <c r="C281" s="5" t="n">
        <v>1</v>
      </c>
      <c r="D281" s="6" t="n">
        <v>44562</v>
      </c>
      <c r="E281" s="7" t="str">
        <f aca="false">IF(F281="Sterile",D281+3681, "NA")</f>
        <v>NA</v>
      </c>
    </row>
    <row r="282" customFormat="false" ht="43.3" hidden="false" customHeight="false" outlineLevel="0" collapsed="false">
      <c r="A282" s="3" t="n">
        <v>71655139</v>
      </c>
      <c r="B282" s="4" t="s">
        <v>210</v>
      </c>
      <c r="C282" s="5" t="n">
        <v>1</v>
      </c>
      <c r="D282" s="6" t="n">
        <v>44378</v>
      </c>
      <c r="E282" s="7" t="str">
        <f aca="false">IF(F282="Sterile",D282+3653, "NA")</f>
        <v>NA</v>
      </c>
    </row>
    <row r="283" customFormat="false" ht="43.3" hidden="false" customHeight="false" outlineLevel="0" collapsed="false">
      <c r="A283" s="3" t="n">
        <v>71655139</v>
      </c>
      <c r="B283" s="4" t="s">
        <v>211</v>
      </c>
      <c r="C283" s="5" t="n">
        <v>1</v>
      </c>
      <c r="D283" s="6" t="n">
        <v>44682</v>
      </c>
      <c r="E283" s="7" t="str">
        <f aca="false">IF(F283="Sterile",D283+3653, "NA")</f>
        <v>NA</v>
      </c>
    </row>
    <row r="284" customFormat="false" ht="43.3" hidden="false" customHeight="false" outlineLevel="0" collapsed="false">
      <c r="A284" s="8" t="n">
        <v>71655234</v>
      </c>
      <c r="B284" s="3" t="s">
        <v>212</v>
      </c>
      <c r="C284" s="9" t="n">
        <v>1</v>
      </c>
      <c r="D284" s="6" t="n">
        <v>44197</v>
      </c>
      <c r="E284" s="7" t="str">
        <f aca="false">IF(F284="Sterile",D284+3653, "NA")</f>
        <v>NA</v>
      </c>
    </row>
    <row r="285" customFormat="false" ht="43.3" hidden="false" customHeight="false" outlineLevel="0" collapsed="false">
      <c r="A285" s="3" t="n">
        <v>71655234</v>
      </c>
      <c r="B285" s="4" t="s">
        <v>212</v>
      </c>
      <c r="C285" s="5" t="n">
        <v>1</v>
      </c>
      <c r="D285" s="6" t="n">
        <v>44197</v>
      </c>
      <c r="E285" s="7" t="str">
        <f aca="false">IF(F285="Sterile",D285+3653, "NA")</f>
        <v>NA</v>
      </c>
    </row>
    <row r="286" customFormat="false" ht="43.3" hidden="false" customHeight="false" outlineLevel="0" collapsed="false">
      <c r="A286" s="8" t="n">
        <v>71655236</v>
      </c>
      <c r="B286" s="3" t="s">
        <v>213</v>
      </c>
      <c r="C286" s="9" t="n">
        <v>1</v>
      </c>
      <c r="D286" s="6" t="n">
        <v>44197</v>
      </c>
      <c r="E286" s="7" t="str">
        <f aca="false">IF(F286="Sterile",D286+3653, "NA")</f>
        <v>NA</v>
      </c>
    </row>
    <row r="287" customFormat="false" ht="43.3" hidden="false" customHeight="false" outlineLevel="0" collapsed="false">
      <c r="A287" s="8" t="n">
        <v>71656000</v>
      </c>
      <c r="B287" s="3" t="s">
        <v>214</v>
      </c>
      <c r="C287" s="9" t="n">
        <f aca="false">2-1</f>
        <v>1</v>
      </c>
      <c r="D287" s="6" t="n">
        <v>43466</v>
      </c>
      <c r="E287" s="7" t="str">
        <f aca="false">IF(F287="Sterile",D287+3653, "NA")</f>
        <v>NA</v>
      </c>
    </row>
    <row r="288" customFormat="false" ht="43.3" hidden="false" customHeight="false" outlineLevel="0" collapsed="false">
      <c r="A288" s="8" t="n">
        <v>71656000</v>
      </c>
      <c r="B288" s="3" t="s">
        <v>215</v>
      </c>
      <c r="C288" s="9" t="n">
        <v>2</v>
      </c>
      <c r="D288" s="6" t="n">
        <v>44256</v>
      </c>
      <c r="E288" s="7" t="str">
        <f aca="false">IF(F288="Sterile",D288+3653, "NA")</f>
        <v>NA</v>
      </c>
    </row>
    <row r="289" customFormat="false" ht="43.3" hidden="false" customHeight="false" outlineLevel="0" collapsed="false">
      <c r="A289" s="8" t="n">
        <v>71656000</v>
      </c>
      <c r="B289" s="3" t="s">
        <v>216</v>
      </c>
      <c r="C289" s="9" t="n">
        <v>1</v>
      </c>
      <c r="D289" s="6" t="n">
        <v>44378</v>
      </c>
      <c r="E289" s="7" t="str">
        <f aca="false">IF(F289="Sterile",D289+3653, "NA")</f>
        <v>NA</v>
      </c>
    </row>
    <row r="290" customFormat="false" ht="43.3" hidden="false" customHeight="false" outlineLevel="0" collapsed="false">
      <c r="A290" s="3" t="n">
        <v>71656000</v>
      </c>
      <c r="B290" s="4" t="s">
        <v>217</v>
      </c>
      <c r="C290" s="5" t="n">
        <v>1</v>
      </c>
      <c r="D290" s="6" t="n">
        <v>44409</v>
      </c>
      <c r="E290" s="7" t="str">
        <f aca="false">IF(F290="Sterile",D290+3653, "NA")</f>
        <v>NA</v>
      </c>
    </row>
    <row r="291" customFormat="false" ht="43.3" hidden="false" customHeight="false" outlineLevel="0" collapsed="false">
      <c r="A291" s="3" t="n">
        <v>71674000</v>
      </c>
      <c r="B291" s="4" t="s">
        <v>218</v>
      </c>
      <c r="C291" s="5" t="n">
        <v>1</v>
      </c>
      <c r="D291" s="10" t="s">
        <v>219</v>
      </c>
      <c r="E291" s="7" t="str">
        <f aca="false">IF(F291="Sterile",D291+3651, "NA")</f>
        <v>NA</v>
      </c>
    </row>
    <row r="292" customFormat="false" ht="43.3" hidden="false" customHeight="false" outlineLevel="0" collapsed="false">
      <c r="A292" s="3" t="n">
        <v>71674000</v>
      </c>
      <c r="B292" s="4" t="s">
        <v>220</v>
      </c>
      <c r="C292" s="5" t="n">
        <v>1</v>
      </c>
      <c r="D292" s="10" t="s">
        <v>219</v>
      </c>
      <c r="E292" s="7" t="str">
        <f aca="false">IF(F292="Sterile",D292+3651, "NA")</f>
        <v>NA</v>
      </c>
    </row>
    <row r="293" customFormat="false" ht="43.3" hidden="false" customHeight="false" outlineLevel="0" collapsed="false">
      <c r="A293" s="3" t="n">
        <v>71675040</v>
      </c>
      <c r="B293" s="3" t="s">
        <v>221</v>
      </c>
      <c r="C293" s="9" t="n">
        <f aca="false">3-1</f>
        <v>2</v>
      </c>
      <c r="D293" s="6" t="n">
        <v>44317</v>
      </c>
      <c r="E293" s="7" t="str">
        <f aca="false">IF(F293="Sterile",D293+3652, "NA")</f>
        <v>NA</v>
      </c>
    </row>
    <row r="294" customFormat="false" ht="43.3" hidden="false" customHeight="false" outlineLevel="0" collapsed="false">
      <c r="A294" s="3" t="n">
        <v>71675040</v>
      </c>
      <c r="B294" s="3" t="s">
        <v>222</v>
      </c>
      <c r="C294" s="9" t="n">
        <v>1</v>
      </c>
      <c r="D294" s="6" t="n">
        <v>44378</v>
      </c>
      <c r="E294" s="7" t="str">
        <f aca="false">IF(F294="Sterile",D294+3652, "NA")</f>
        <v>NA</v>
      </c>
    </row>
    <row r="295" customFormat="false" ht="43.3" hidden="false" customHeight="false" outlineLevel="0" collapsed="false">
      <c r="A295" s="3" t="n">
        <v>71675040</v>
      </c>
      <c r="B295" s="4" t="s">
        <v>222</v>
      </c>
      <c r="C295" s="5" t="n">
        <v>1</v>
      </c>
      <c r="D295" s="6" t="n">
        <v>44378</v>
      </c>
      <c r="E295" s="7" t="str">
        <f aca="false">IF(F295="Sterile",D295+3653, "NA")</f>
        <v>NA</v>
      </c>
    </row>
    <row r="296" customFormat="false" ht="43.3" hidden="false" customHeight="false" outlineLevel="0" collapsed="false">
      <c r="A296" s="3" t="n">
        <v>71675206</v>
      </c>
      <c r="B296" s="4" t="s">
        <v>223</v>
      </c>
      <c r="C296" s="5" t="n">
        <v>1</v>
      </c>
      <c r="D296" s="6" t="n">
        <v>44593</v>
      </c>
      <c r="E296" s="7" t="str">
        <f aca="false">IF(F296="Sterile",D296+3653, "NA")</f>
        <v>NA</v>
      </c>
    </row>
    <row r="297" customFormat="false" ht="43.3" hidden="false" customHeight="false" outlineLevel="0" collapsed="false">
      <c r="A297" s="3" t="n">
        <v>71675207</v>
      </c>
      <c r="B297" s="3" t="s">
        <v>224</v>
      </c>
      <c r="C297" s="9" t="n">
        <v>2</v>
      </c>
      <c r="D297" s="6" t="n">
        <v>44256</v>
      </c>
      <c r="E297" s="7" t="str">
        <f aca="false">IF(F297="Sterile",D297+3652, "NA")</f>
        <v>NA</v>
      </c>
    </row>
    <row r="298" customFormat="false" ht="43.3" hidden="false" customHeight="false" outlineLevel="0" collapsed="false">
      <c r="A298" s="3" t="n">
        <v>71675207</v>
      </c>
      <c r="B298" s="3" t="s">
        <v>225</v>
      </c>
      <c r="C298" s="9" t="n">
        <v>2</v>
      </c>
      <c r="D298" s="6" t="n">
        <v>44256</v>
      </c>
      <c r="E298" s="7" t="str">
        <f aca="false">IF(F298="Sterile",D298+3652, "NA")</f>
        <v>NA</v>
      </c>
    </row>
    <row r="299" customFormat="false" ht="43.3" hidden="false" customHeight="false" outlineLevel="0" collapsed="false">
      <c r="A299" s="3" t="n">
        <v>71675207</v>
      </c>
      <c r="B299" s="3" t="s">
        <v>226</v>
      </c>
      <c r="C299" s="9" t="n">
        <v>3</v>
      </c>
      <c r="D299" s="6" t="n">
        <v>44287</v>
      </c>
      <c r="E299" s="7" t="str">
        <f aca="false">IF(F299="Sterile",D299+3652, "NA")</f>
        <v>NA</v>
      </c>
    </row>
    <row r="300" customFormat="false" ht="43.3" hidden="false" customHeight="false" outlineLevel="0" collapsed="false">
      <c r="A300" s="3" t="n">
        <v>71675207</v>
      </c>
      <c r="B300" s="4" t="s">
        <v>226</v>
      </c>
      <c r="C300" s="5" t="n">
        <v>1</v>
      </c>
      <c r="D300" s="6" t="n">
        <v>44287</v>
      </c>
      <c r="E300" s="7" t="str">
        <f aca="false">IF(F300="Sterile",D300+3653, "NA")</f>
        <v>NA</v>
      </c>
    </row>
    <row r="301" customFormat="false" ht="43.3" hidden="false" customHeight="false" outlineLevel="0" collapsed="false">
      <c r="A301" s="3" t="n">
        <v>71675207</v>
      </c>
      <c r="B301" s="4" t="s">
        <v>227</v>
      </c>
      <c r="C301" s="5" t="n">
        <v>2</v>
      </c>
      <c r="D301" s="6" t="n">
        <v>44287</v>
      </c>
      <c r="E301" s="7" t="str">
        <f aca="false">IF(F301="Sterile",D301+3653, "NA")</f>
        <v>NA</v>
      </c>
    </row>
    <row r="302" customFormat="false" ht="43.3" hidden="false" customHeight="false" outlineLevel="0" collapsed="false">
      <c r="A302" s="3" t="n">
        <v>71675208</v>
      </c>
      <c r="B302" s="3" t="s">
        <v>228</v>
      </c>
      <c r="C302" s="9" t="n">
        <f aca="false">7-1-2-1</f>
        <v>3</v>
      </c>
      <c r="D302" s="6" t="n">
        <v>44621</v>
      </c>
      <c r="E302" s="7" t="n">
        <v>48274</v>
      </c>
    </row>
    <row r="303" customFormat="false" ht="43.3" hidden="false" customHeight="false" outlineLevel="0" collapsed="false">
      <c r="A303" s="3" t="n">
        <v>71675208</v>
      </c>
      <c r="B303" s="3" t="s">
        <v>229</v>
      </c>
      <c r="C303" s="9" t="n">
        <v>4</v>
      </c>
      <c r="D303" s="6" t="n">
        <v>44621</v>
      </c>
      <c r="E303" s="7" t="n">
        <v>48274</v>
      </c>
    </row>
    <row r="304" customFormat="false" ht="43.3" hidden="false" customHeight="false" outlineLevel="0" collapsed="false">
      <c r="A304" s="3" t="n">
        <v>71675208</v>
      </c>
      <c r="B304" s="3" t="s">
        <v>230</v>
      </c>
      <c r="C304" s="9" t="n">
        <v>1</v>
      </c>
      <c r="D304" s="6" t="n">
        <v>44682</v>
      </c>
      <c r="E304" s="7" t="n">
        <v>48335</v>
      </c>
    </row>
    <row r="305" customFormat="false" ht="43.3" hidden="false" customHeight="false" outlineLevel="0" collapsed="false">
      <c r="A305" s="3" t="n">
        <v>71675208</v>
      </c>
      <c r="B305" s="3" t="s">
        <v>231</v>
      </c>
      <c r="C305" s="9" t="n">
        <v>1</v>
      </c>
      <c r="D305" s="6" t="n">
        <v>44713</v>
      </c>
      <c r="E305" s="7" t="n">
        <v>48366</v>
      </c>
    </row>
    <row r="306" customFormat="false" ht="43.3" hidden="false" customHeight="false" outlineLevel="0" collapsed="false">
      <c r="A306" s="3" t="n">
        <v>71675211</v>
      </c>
      <c r="B306" s="3" t="s">
        <v>232</v>
      </c>
      <c r="C306" s="9" t="n">
        <f aca="false">19-1-1-1-3-1-2-1-2-1</f>
        <v>6</v>
      </c>
      <c r="D306" s="6" t="n">
        <v>44652</v>
      </c>
      <c r="E306" s="7" t="n">
        <v>48305</v>
      </c>
    </row>
    <row r="307" customFormat="false" ht="43.3" hidden="false" customHeight="false" outlineLevel="0" collapsed="false">
      <c r="A307" s="3" t="n">
        <v>71675211</v>
      </c>
      <c r="B307" s="3" t="s">
        <v>233</v>
      </c>
      <c r="C307" s="9" t="n">
        <f aca="false">14-8</f>
        <v>6</v>
      </c>
      <c r="D307" s="6" t="n">
        <v>44682</v>
      </c>
      <c r="E307" s="7" t="n">
        <v>48335</v>
      </c>
    </row>
    <row r="308" customFormat="false" ht="43.3" hidden="false" customHeight="false" outlineLevel="0" collapsed="false">
      <c r="A308" s="3" t="n">
        <v>71675211</v>
      </c>
      <c r="B308" s="4" t="s">
        <v>233</v>
      </c>
      <c r="C308" s="5" t="n">
        <v>3</v>
      </c>
      <c r="D308" s="6" t="n">
        <v>44682</v>
      </c>
      <c r="E308" s="7" t="str">
        <f aca="false">IF(F308="Sterile",D308+3653, "NA")</f>
        <v>NA</v>
      </c>
    </row>
    <row r="309" customFormat="false" ht="43.3" hidden="false" customHeight="false" outlineLevel="0" collapsed="false">
      <c r="A309" s="3" t="n">
        <v>71675211</v>
      </c>
      <c r="B309" s="4" t="s">
        <v>233</v>
      </c>
      <c r="C309" s="5" t="n">
        <v>8</v>
      </c>
      <c r="D309" s="6" t="n">
        <v>44682</v>
      </c>
      <c r="E309" s="7" t="str">
        <f aca="false">IF(F309="Sterile",D309+3653, "NA")</f>
        <v>NA</v>
      </c>
    </row>
    <row r="310" customFormat="false" ht="43.3" hidden="false" customHeight="false" outlineLevel="0" collapsed="false">
      <c r="A310" s="3" t="n">
        <v>71675211</v>
      </c>
      <c r="B310" s="4" t="s">
        <v>233</v>
      </c>
      <c r="C310" s="5" t="n">
        <v>1</v>
      </c>
      <c r="D310" s="6" t="n">
        <v>44682</v>
      </c>
      <c r="E310" s="7" t="str">
        <f aca="false">IF(F310="Sterile",D310+3653, "NA")</f>
        <v>NA</v>
      </c>
    </row>
    <row r="311" customFormat="false" ht="43.3" hidden="false" customHeight="false" outlineLevel="0" collapsed="false">
      <c r="A311" s="3" t="n">
        <v>71675384</v>
      </c>
      <c r="B311" s="3" t="s">
        <v>234</v>
      </c>
      <c r="C311" s="9" t="n">
        <f aca="false">3-1-1</f>
        <v>1</v>
      </c>
      <c r="D311" s="6" t="n">
        <v>44805</v>
      </c>
      <c r="E311" s="7" t="n">
        <v>48458</v>
      </c>
    </row>
    <row r="312" customFormat="false" ht="43.3" hidden="false" customHeight="false" outlineLevel="0" collapsed="false">
      <c r="A312" s="3" t="n">
        <v>71675384</v>
      </c>
      <c r="B312" s="3" t="s">
        <v>235</v>
      </c>
      <c r="C312" s="9" t="n">
        <v>5</v>
      </c>
      <c r="D312" s="6" t="n">
        <v>44805</v>
      </c>
      <c r="E312" s="7" t="n">
        <v>48458</v>
      </c>
    </row>
    <row r="313" customFormat="false" ht="43.3" hidden="false" customHeight="false" outlineLevel="0" collapsed="false">
      <c r="A313" s="3" t="n">
        <v>71675384</v>
      </c>
      <c r="B313" s="4" t="s">
        <v>235</v>
      </c>
      <c r="C313" s="5" t="n">
        <v>1</v>
      </c>
      <c r="D313" s="6" t="n">
        <v>44805</v>
      </c>
      <c r="E313" s="7" t="str">
        <f aca="false">IF(F313="Sterile",D313+3653, "NA")</f>
        <v>NA</v>
      </c>
    </row>
    <row r="314" customFormat="false" ht="43.3" hidden="false" customHeight="false" outlineLevel="0" collapsed="false">
      <c r="A314" s="3" t="n">
        <v>71675384</v>
      </c>
      <c r="B314" s="4" t="s">
        <v>236</v>
      </c>
      <c r="C314" s="5" t="n">
        <v>1</v>
      </c>
      <c r="D314" s="6" t="n">
        <v>44866</v>
      </c>
      <c r="E314" s="7" t="str">
        <f aca="false">IF(F314="Sterile",D314+3653, "NA")</f>
        <v>NA</v>
      </c>
    </row>
    <row r="315" customFormat="false" ht="43.3" hidden="false" customHeight="false" outlineLevel="0" collapsed="false">
      <c r="A315" s="3" t="n">
        <v>71675504</v>
      </c>
      <c r="B315" s="4" t="s">
        <v>237</v>
      </c>
      <c r="C315" s="5" t="n">
        <v>1</v>
      </c>
      <c r="D315" s="6" t="n">
        <v>43862</v>
      </c>
      <c r="E315" s="7" t="str">
        <f aca="false">IF(F315="Sterile",D315+3653, "NA")</f>
        <v>NA</v>
      </c>
    </row>
    <row r="316" customFormat="false" ht="43.3" hidden="false" customHeight="false" outlineLevel="0" collapsed="false">
      <c r="A316" s="3" t="n">
        <v>71675506</v>
      </c>
      <c r="B316" s="4" t="s">
        <v>238</v>
      </c>
      <c r="C316" s="5" t="n">
        <v>1</v>
      </c>
      <c r="D316" s="6" t="n">
        <v>44682</v>
      </c>
      <c r="E316" s="7" t="str">
        <f aca="false">IF(F316="Sterile",D316+3653, "NA")</f>
        <v>NA</v>
      </c>
    </row>
    <row r="317" customFormat="false" ht="43.3" hidden="false" customHeight="false" outlineLevel="0" collapsed="false">
      <c r="A317" s="3" t="n">
        <v>71675510</v>
      </c>
      <c r="B317" s="3" t="s">
        <v>239</v>
      </c>
      <c r="C317" s="9" t="n">
        <f aca="false">7-3-1</f>
        <v>3</v>
      </c>
      <c r="D317" s="6" t="n">
        <v>44593</v>
      </c>
      <c r="E317" s="7" t="n">
        <v>48274</v>
      </c>
    </row>
    <row r="318" customFormat="false" ht="43.3" hidden="false" customHeight="false" outlineLevel="0" collapsed="false">
      <c r="A318" s="3" t="n">
        <v>71675510</v>
      </c>
      <c r="B318" s="4" t="s">
        <v>239</v>
      </c>
      <c r="C318" s="5" t="n">
        <v>3</v>
      </c>
      <c r="D318" s="6" t="n">
        <v>44621</v>
      </c>
      <c r="E318" s="7" t="str">
        <f aca="false">IF(F318="Sterile",D318+3653, "NA")</f>
        <v>NA</v>
      </c>
    </row>
    <row r="319" customFormat="false" ht="43.3" hidden="false" customHeight="false" outlineLevel="0" collapsed="false">
      <c r="A319" s="3" t="n">
        <v>71675524</v>
      </c>
      <c r="B319" s="4" t="s">
        <v>240</v>
      </c>
      <c r="C319" s="5" t="n">
        <v>1</v>
      </c>
      <c r="D319" s="6" t="n">
        <v>44044</v>
      </c>
      <c r="E319" s="7" t="str">
        <f aca="false">IF(F319="Sterile",D319+3653, "NA")</f>
        <v>NA</v>
      </c>
    </row>
    <row r="320" customFormat="false" ht="43.3" hidden="false" customHeight="false" outlineLevel="0" collapsed="false">
      <c r="A320" s="3" t="n">
        <v>71675524</v>
      </c>
      <c r="B320" s="4" t="s">
        <v>241</v>
      </c>
      <c r="C320" s="5" t="n">
        <v>1</v>
      </c>
      <c r="D320" s="6" t="n">
        <v>44866</v>
      </c>
      <c r="E320" s="7" t="str">
        <f aca="false">IF(F320="Sterile",D320+3653, "NA")</f>
        <v>NA</v>
      </c>
    </row>
    <row r="321" customFormat="false" ht="43.3" hidden="false" customHeight="false" outlineLevel="0" collapsed="false">
      <c r="A321" s="3" t="n">
        <v>71675530</v>
      </c>
      <c r="B321" s="4" t="s">
        <v>242</v>
      </c>
      <c r="C321" s="5" t="n">
        <v>1</v>
      </c>
      <c r="D321" s="6" t="n">
        <v>44440</v>
      </c>
      <c r="E321" s="7" t="str">
        <f aca="false">IF(F321="Sterile",D321+3653, "NA")</f>
        <v>NA</v>
      </c>
    </row>
    <row r="322" customFormat="false" ht="43.3" hidden="false" customHeight="false" outlineLevel="0" collapsed="false">
      <c r="A322" s="3" t="n">
        <v>71675530</v>
      </c>
      <c r="B322" s="4" t="s">
        <v>243</v>
      </c>
      <c r="C322" s="5" t="n">
        <v>1</v>
      </c>
      <c r="D322" s="6" t="n">
        <v>44440</v>
      </c>
      <c r="E322" s="7" t="str">
        <f aca="false">IF(F322="Sterile",D322+3653, "NA")</f>
        <v>NA</v>
      </c>
    </row>
    <row r="323" customFormat="false" ht="43.3" hidden="false" customHeight="false" outlineLevel="0" collapsed="false">
      <c r="A323" s="3" t="n">
        <v>71675532</v>
      </c>
      <c r="B323" s="4" t="s">
        <v>244</v>
      </c>
      <c r="C323" s="5" t="n">
        <f aca="false">2-1</f>
        <v>1</v>
      </c>
      <c r="D323" s="6" t="n">
        <v>44682</v>
      </c>
      <c r="E323" s="7" t="str">
        <f aca="false">IF(F323="Sterile",D323+3653, "NA")</f>
        <v>NA</v>
      </c>
    </row>
    <row r="324" customFormat="false" ht="43.3" hidden="false" customHeight="false" outlineLevel="0" collapsed="false">
      <c r="A324" s="3" t="n">
        <v>71675534</v>
      </c>
      <c r="B324" s="4" t="s">
        <v>245</v>
      </c>
      <c r="C324" s="5" t="n">
        <v>1</v>
      </c>
      <c r="D324" s="6" t="n">
        <v>44743</v>
      </c>
      <c r="E324" s="7" t="str">
        <f aca="false">IF(F324="Sterile",D324+3653, "NA")</f>
        <v>NA</v>
      </c>
    </row>
    <row r="325" customFormat="false" ht="43.3" hidden="false" customHeight="false" outlineLevel="0" collapsed="false">
      <c r="A325" s="3" t="n">
        <v>71675534</v>
      </c>
      <c r="B325" s="3" t="s">
        <v>246</v>
      </c>
      <c r="C325" s="9" t="n">
        <f aca="false">8-1-3-3</f>
        <v>1</v>
      </c>
      <c r="D325" s="6" t="n">
        <v>44835</v>
      </c>
      <c r="E325" s="7" t="n">
        <v>48488</v>
      </c>
    </row>
    <row r="326" customFormat="false" ht="43.3" hidden="false" customHeight="false" outlineLevel="0" collapsed="false">
      <c r="A326" s="3" t="n">
        <v>71675534</v>
      </c>
      <c r="B326" s="4" t="s">
        <v>247</v>
      </c>
      <c r="C326" s="5" t="n">
        <v>1</v>
      </c>
      <c r="D326" s="6" t="n">
        <v>44835</v>
      </c>
      <c r="E326" s="7" t="str">
        <f aca="false">IF(F326="Sterile",D326+3653, "NA")</f>
        <v>NA</v>
      </c>
    </row>
    <row r="327" customFormat="false" ht="43.3" hidden="false" customHeight="false" outlineLevel="0" collapsed="false">
      <c r="A327" s="3" t="n">
        <v>71675534</v>
      </c>
      <c r="B327" s="4" t="s">
        <v>247</v>
      </c>
      <c r="C327" s="5" t="n">
        <v>3</v>
      </c>
      <c r="D327" s="6" t="n">
        <v>44835</v>
      </c>
      <c r="E327" s="7" t="str">
        <f aca="false">IF(F327="Sterile",D327+3653, "NA")</f>
        <v>NA</v>
      </c>
    </row>
    <row r="328" customFormat="false" ht="43.3" hidden="false" customHeight="false" outlineLevel="0" collapsed="false">
      <c r="A328" s="3" t="n">
        <v>71676530</v>
      </c>
      <c r="B328" s="3" t="s">
        <v>248</v>
      </c>
      <c r="C328" s="9" t="n">
        <v>1</v>
      </c>
      <c r="D328" s="6" t="n">
        <v>41640</v>
      </c>
      <c r="E328" s="7" t="str">
        <f aca="false">IF(F328="Sterile",D328+3652, "NA")</f>
        <v>NA</v>
      </c>
    </row>
    <row r="329" customFormat="false" ht="43.3" hidden="false" customHeight="false" outlineLevel="0" collapsed="false">
      <c r="A329" s="3" t="n">
        <v>71676530</v>
      </c>
      <c r="B329" s="3" t="s">
        <v>249</v>
      </c>
      <c r="C329" s="9" t="n">
        <v>3</v>
      </c>
      <c r="D329" s="6" t="n">
        <v>41671</v>
      </c>
      <c r="E329" s="7" t="str">
        <f aca="false">IF(F329="Sterile",D329+3652, "NA")</f>
        <v>NA</v>
      </c>
    </row>
    <row r="330" customFormat="false" ht="43.3" hidden="false" customHeight="false" outlineLevel="0" collapsed="false">
      <c r="A330" s="3" t="n">
        <v>71676573</v>
      </c>
      <c r="B330" s="4" t="s">
        <v>250</v>
      </c>
      <c r="C330" s="5" t="n">
        <v>1</v>
      </c>
      <c r="D330" s="6" t="n">
        <v>44287</v>
      </c>
      <c r="E330" s="7" t="str">
        <f aca="false">IF(F330="Sterile",D330+3653, "NA")</f>
        <v>NA</v>
      </c>
    </row>
    <row r="331" customFormat="false" ht="43.3" hidden="false" customHeight="false" outlineLevel="0" collapsed="false">
      <c r="A331" s="3" t="n">
        <v>71676574</v>
      </c>
      <c r="B331" s="3" t="s">
        <v>251</v>
      </c>
      <c r="C331" s="9" t="n">
        <v>1</v>
      </c>
      <c r="D331" s="6" t="n">
        <v>42826</v>
      </c>
      <c r="E331" s="7" t="str">
        <f aca="false">IF(F331="Sterile",D331+3652, "NA")</f>
        <v>NA</v>
      </c>
    </row>
    <row r="332" customFormat="false" ht="43.3" hidden="false" customHeight="false" outlineLevel="0" collapsed="false">
      <c r="A332" s="3" t="n">
        <v>71676575</v>
      </c>
      <c r="B332" s="3" t="s">
        <v>252</v>
      </c>
      <c r="C332" s="9" t="n">
        <f aca="false">3-1-1</f>
        <v>1</v>
      </c>
      <c r="D332" s="6" t="n">
        <v>44440</v>
      </c>
      <c r="E332" s="7" t="n">
        <v>48092</v>
      </c>
    </row>
    <row r="333" customFormat="false" ht="43.3" hidden="false" customHeight="false" outlineLevel="0" collapsed="false">
      <c r="A333" s="3" t="n">
        <v>71676575</v>
      </c>
      <c r="B333" s="4" t="s">
        <v>253</v>
      </c>
      <c r="C333" s="5" t="n">
        <v>1</v>
      </c>
      <c r="D333" s="6" t="n">
        <v>44562</v>
      </c>
      <c r="E333" s="7" t="str">
        <f aca="false">IF(F333="Sterile",D333+3653, "NA")</f>
        <v>NA</v>
      </c>
    </row>
    <row r="334" customFormat="false" ht="43.3" hidden="false" customHeight="false" outlineLevel="0" collapsed="false">
      <c r="A334" s="3" t="n">
        <v>71676575</v>
      </c>
      <c r="B334" s="4" t="s">
        <v>253</v>
      </c>
      <c r="C334" s="5" t="n">
        <v>1</v>
      </c>
      <c r="D334" s="6" t="n">
        <v>44562</v>
      </c>
      <c r="E334" s="7" t="str">
        <f aca="false">IF(F334="Sterile",D334+3657, "NA")</f>
        <v>NA</v>
      </c>
    </row>
    <row r="335" customFormat="false" ht="43.3" hidden="false" customHeight="false" outlineLevel="0" collapsed="false">
      <c r="A335" s="3" t="n">
        <v>71676575</v>
      </c>
      <c r="B335" s="4" t="s">
        <v>253</v>
      </c>
      <c r="C335" s="5" t="n">
        <v>1</v>
      </c>
      <c r="D335" s="6" t="n">
        <v>44562</v>
      </c>
      <c r="E335" s="7" t="str">
        <f aca="false">IF(F335="Sterile",D335+3653, "NA")</f>
        <v>NA</v>
      </c>
    </row>
    <row r="336" customFormat="false" ht="43.3" hidden="false" customHeight="false" outlineLevel="0" collapsed="false">
      <c r="A336" s="3" t="n">
        <v>71676577</v>
      </c>
      <c r="B336" s="3" t="s">
        <v>254</v>
      </c>
      <c r="C336" s="9" t="n">
        <f aca="false">4-2-1</f>
        <v>1</v>
      </c>
      <c r="D336" s="6" t="n">
        <v>44501</v>
      </c>
      <c r="E336" s="7" t="n">
        <v>48153</v>
      </c>
    </row>
    <row r="337" customFormat="false" ht="43.3" hidden="false" customHeight="false" outlineLevel="0" collapsed="false">
      <c r="A337" s="3" t="n">
        <v>71676577</v>
      </c>
      <c r="B337" s="4" t="s">
        <v>254</v>
      </c>
      <c r="C337" s="5" t="n">
        <v>1</v>
      </c>
      <c r="D337" s="6" t="n">
        <v>44501</v>
      </c>
      <c r="E337" s="7" t="str">
        <f aca="false">IF(F337="Sterile",D337+3653, "NA")</f>
        <v>NA</v>
      </c>
    </row>
    <row r="338" customFormat="false" ht="43.3" hidden="false" customHeight="false" outlineLevel="0" collapsed="false">
      <c r="A338" s="3" t="n">
        <v>71676578</v>
      </c>
      <c r="B338" s="3" t="s">
        <v>255</v>
      </c>
      <c r="C338" s="9" t="n">
        <v>1</v>
      </c>
      <c r="D338" s="6" t="n">
        <v>44713</v>
      </c>
      <c r="E338" s="7" t="n">
        <v>48366</v>
      </c>
    </row>
    <row r="339" customFormat="false" ht="43.3" hidden="false" customHeight="false" outlineLevel="0" collapsed="false">
      <c r="A339" s="3" t="n">
        <v>71676578</v>
      </c>
      <c r="B339" s="4" t="s">
        <v>255</v>
      </c>
      <c r="C339" s="5" t="n">
        <v>1</v>
      </c>
      <c r="D339" s="6" t="n">
        <v>44713</v>
      </c>
      <c r="E339" s="7" t="str">
        <f aca="false">IF(F339="Sterile",D339+3653, "NA")</f>
        <v>NA</v>
      </c>
    </row>
    <row r="340" customFormat="false" ht="43.3" hidden="false" customHeight="false" outlineLevel="0" collapsed="false">
      <c r="A340" s="3" t="n">
        <v>71676578</v>
      </c>
      <c r="B340" s="4" t="s">
        <v>255</v>
      </c>
      <c r="C340" s="5" t="n">
        <v>1</v>
      </c>
      <c r="D340" s="6" t="n">
        <v>44713</v>
      </c>
      <c r="E340" s="7" t="str">
        <f aca="false">IF(F340="Sterile",D340+3653, "NA")</f>
        <v>NA</v>
      </c>
    </row>
    <row r="341" customFormat="false" ht="43.3" hidden="false" customHeight="false" outlineLevel="0" collapsed="false">
      <c r="A341" s="3" t="n">
        <v>71676579</v>
      </c>
      <c r="B341" s="3" t="s">
        <v>256</v>
      </c>
      <c r="C341" s="9" t="n">
        <f aca="false">3-1</f>
        <v>2</v>
      </c>
      <c r="D341" s="6" t="n">
        <v>44743</v>
      </c>
      <c r="E341" s="7" t="n">
        <v>48396</v>
      </c>
    </row>
    <row r="342" customFormat="false" ht="43.3" hidden="false" customHeight="false" outlineLevel="0" collapsed="false">
      <c r="A342" s="3" t="n">
        <v>71676579</v>
      </c>
      <c r="B342" s="4" t="s">
        <v>257</v>
      </c>
      <c r="C342" s="5" t="n">
        <v>1</v>
      </c>
      <c r="D342" s="6" t="n">
        <v>44743</v>
      </c>
      <c r="E342" s="7" t="str">
        <f aca="false">IF(F342="Sterile",D342+3653, "NA")</f>
        <v>NA</v>
      </c>
    </row>
    <row r="343" customFormat="false" ht="43.3" hidden="false" customHeight="false" outlineLevel="0" collapsed="false">
      <c r="A343" s="3" t="n">
        <v>71676580</v>
      </c>
      <c r="B343" s="3" t="s">
        <v>258</v>
      </c>
      <c r="C343" s="9" t="n">
        <f aca="false">2-1</f>
        <v>1</v>
      </c>
      <c r="D343" s="6" t="n">
        <v>44440</v>
      </c>
      <c r="E343" s="7" t="str">
        <f aca="false">IF(F343="Sterile",D343+3652, "NA")</f>
        <v>NA</v>
      </c>
    </row>
    <row r="344" customFormat="false" ht="43.3" hidden="false" customHeight="false" outlineLevel="0" collapsed="false">
      <c r="A344" s="3" t="n">
        <v>71676580</v>
      </c>
      <c r="B344" s="3" t="s">
        <v>259</v>
      </c>
      <c r="C344" s="9" t="n">
        <v>1</v>
      </c>
      <c r="D344" s="6" t="n">
        <v>44440</v>
      </c>
      <c r="E344" s="7" t="str">
        <f aca="false">IF(F344="Sterile",D344+3652, "NA")</f>
        <v>NA</v>
      </c>
    </row>
    <row r="345" customFormat="false" ht="43.3" hidden="false" customHeight="false" outlineLevel="0" collapsed="false">
      <c r="A345" s="3" t="n">
        <v>71676580</v>
      </c>
      <c r="B345" s="3" t="s">
        <v>260</v>
      </c>
      <c r="C345" s="9" t="n">
        <v>1</v>
      </c>
      <c r="D345" s="6" t="n">
        <v>44470</v>
      </c>
      <c r="E345" s="7" t="str">
        <f aca="false">IF(F345="Sterile",D345+3652, "NA")</f>
        <v>NA</v>
      </c>
    </row>
    <row r="346" customFormat="false" ht="43.3" hidden="false" customHeight="false" outlineLevel="0" collapsed="false">
      <c r="A346" s="3" t="n">
        <v>71676580</v>
      </c>
      <c r="B346" s="3" t="s">
        <v>261</v>
      </c>
      <c r="C346" s="9" t="n">
        <v>2</v>
      </c>
      <c r="D346" s="6" t="n">
        <v>44531</v>
      </c>
      <c r="E346" s="7" t="str">
        <f aca="false">IF(F346="Sterile",D346+3652, "NA")</f>
        <v>NA</v>
      </c>
    </row>
    <row r="347" customFormat="false" ht="43.3" hidden="false" customHeight="false" outlineLevel="0" collapsed="false">
      <c r="A347" s="3" t="n">
        <v>71676580</v>
      </c>
      <c r="B347" s="3" t="s">
        <v>262</v>
      </c>
      <c r="C347" s="9" t="n">
        <v>1</v>
      </c>
      <c r="D347" s="6" t="n">
        <v>44531</v>
      </c>
      <c r="E347" s="7" t="str">
        <f aca="false">IF(F347="Sterile",D347+3652, "NA")</f>
        <v>NA</v>
      </c>
    </row>
    <row r="348" customFormat="false" ht="43.3" hidden="false" customHeight="false" outlineLevel="0" collapsed="false">
      <c r="A348" s="3" t="n">
        <v>71676580</v>
      </c>
      <c r="B348" s="4" t="s">
        <v>262</v>
      </c>
      <c r="C348" s="5" t="n">
        <v>1</v>
      </c>
      <c r="D348" s="6" t="n">
        <v>44531</v>
      </c>
      <c r="E348" s="7" t="str">
        <f aca="false">IF(F348="Sterile",D348+3653, "NA")</f>
        <v>NA</v>
      </c>
    </row>
    <row r="349" customFormat="false" ht="43.3" hidden="false" customHeight="false" outlineLevel="0" collapsed="false">
      <c r="A349" s="3" t="n">
        <v>71676581</v>
      </c>
      <c r="B349" s="4" t="s">
        <v>263</v>
      </c>
      <c r="C349" s="5" t="n">
        <v>1</v>
      </c>
      <c r="D349" s="6" t="n">
        <v>44409</v>
      </c>
      <c r="E349" s="7" t="str">
        <f aca="false">IF(F349="Sterile",D349+3653, "NA")</f>
        <v>NA</v>
      </c>
    </row>
    <row r="350" customFormat="false" ht="43.3" hidden="false" customHeight="false" outlineLevel="0" collapsed="false">
      <c r="A350" s="3" t="n">
        <v>71676581</v>
      </c>
      <c r="B350" s="4" t="s">
        <v>264</v>
      </c>
      <c r="C350" s="5" t="n">
        <v>1</v>
      </c>
      <c r="D350" s="6" t="n">
        <v>44562</v>
      </c>
      <c r="E350" s="7" t="str">
        <f aca="false">IF(F350="Sterile",D350+3653, "NA")</f>
        <v>NA</v>
      </c>
    </row>
    <row r="351" customFormat="false" ht="43.3" hidden="false" customHeight="false" outlineLevel="0" collapsed="false">
      <c r="A351" s="3" t="n">
        <v>71676582</v>
      </c>
      <c r="B351" s="4" t="s">
        <v>265</v>
      </c>
      <c r="C351" s="5" t="n">
        <v>1</v>
      </c>
      <c r="D351" s="6" t="n">
        <v>44197</v>
      </c>
      <c r="E351" s="7" t="str">
        <f aca="false">IF(F351="Sterile",D351+3657, "NA")</f>
        <v>NA</v>
      </c>
    </row>
    <row r="352" customFormat="false" ht="43.3" hidden="false" customHeight="false" outlineLevel="0" collapsed="false">
      <c r="A352" s="3" t="n">
        <v>71676582</v>
      </c>
      <c r="B352" s="4" t="s">
        <v>266</v>
      </c>
      <c r="C352" s="5" t="n">
        <v>1</v>
      </c>
      <c r="D352" s="6" t="n">
        <v>44378</v>
      </c>
      <c r="E352" s="7" t="str">
        <f aca="false">IF(F352="Sterile",D352+3653, "NA")</f>
        <v>NA</v>
      </c>
    </row>
    <row r="353" customFormat="false" ht="43.3" hidden="false" customHeight="false" outlineLevel="0" collapsed="false">
      <c r="A353" s="3" t="n">
        <v>71676582</v>
      </c>
      <c r="B353" s="3" t="s">
        <v>267</v>
      </c>
      <c r="C353" s="9" t="n">
        <f aca="false">5-1-2</f>
        <v>2</v>
      </c>
      <c r="D353" s="6" t="n">
        <v>44440</v>
      </c>
      <c r="E353" s="7" t="str">
        <f aca="false">IF(F353="Sterile",D353+3652, "NA")</f>
        <v>NA</v>
      </c>
    </row>
    <row r="354" customFormat="false" ht="43.3" hidden="false" customHeight="false" outlineLevel="0" collapsed="false">
      <c r="A354" s="3" t="n">
        <v>71676582</v>
      </c>
      <c r="B354" s="3" t="s">
        <v>268</v>
      </c>
      <c r="C354" s="9" t="n">
        <v>1</v>
      </c>
      <c r="D354" s="6" t="n">
        <v>44470</v>
      </c>
      <c r="E354" s="7" t="str">
        <f aca="false">IF(F354="Sterile",D354+3652, "NA")</f>
        <v>NA</v>
      </c>
    </row>
    <row r="355" customFormat="false" ht="43.3" hidden="false" customHeight="false" outlineLevel="0" collapsed="false">
      <c r="A355" s="3" t="n">
        <v>71676582</v>
      </c>
      <c r="B355" s="4" t="s">
        <v>268</v>
      </c>
      <c r="C355" s="5" t="n">
        <v>1</v>
      </c>
      <c r="D355" s="6" t="n">
        <v>44470</v>
      </c>
      <c r="E355" s="7" t="str">
        <f aca="false">IF(F355="Sterile",D355+3653, "NA")</f>
        <v>NA</v>
      </c>
    </row>
    <row r="356" customFormat="false" ht="43.3" hidden="false" customHeight="false" outlineLevel="0" collapsed="false">
      <c r="A356" s="3" t="n">
        <v>71676582</v>
      </c>
      <c r="B356" s="4" t="s">
        <v>269</v>
      </c>
      <c r="C356" s="5" t="n">
        <v>1</v>
      </c>
      <c r="D356" s="6" t="n">
        <v>44470</v>
      </c>
      <c r="E356" s="7" t="str">
        <f aca="false">IF(F356="Sterile",D356+3653, "NA")</f>
        <v>NA</v>
      </c>
    </row>
    <row r="357" customFormat="false" ht="43.3" hidden="false" customHeight="false" outlineLevel="0" collapsed="false">
      <c r="A357" s="3" t="n">
        <v>71676583</v>
      </c>
      <c r="B357" s="4" t="s">
        <v>270</v>
      </c>
      <c r="C357" s="5" t="n">
        <v>1</v>
      </c>
      <c r="D357" s="6" t="n">
        <v>44075</v>
      </c>
      <c r="E357" s="7" t="str">
        <f aca="false">IF(F357="Sterile",D357+3653, "NA")</f>
        <v>NA</v>
      </c>
    </row>
    <row r="358" customFormat="false" ht="43.3" hidden="false" customHeight="false" outlineLevel="0" collapsed="false">
      <c r="A358" s="3" t="n">
        <v>71676583</v>
      </c>
      <c r="B358" s="3" t="s">
        <v>271</v>
      </c>
      <c r="C358" s="9" t="n">
        <f aca="false">3-1-1</f>
        <v>1</v>
      </c>
      <c r="D358" s="6" t="n">
        <v>44136</v>
      </c>
      <c r="E358" s="7" t="str">
        <f aca="false">IF(F358="Sterile",D358+3652, "NA")</f>
        <v>NA</v>
      </c>
    </row>
    <row r="359" customFormat="false" ht="43.3" hidden="false" customHeight="false" outlineLevel="0" collapsed="false">
      <c r="A359" s="3" t="n">
        <v>71676583</v>
      </c>
      <c r="B359" s="4" t="s">
        <v>272</v>
      </c>
      <c r="C359" s="5" t="n">
        <v>1</v>
      </c>
      <c r="D359" s="6" t="n">
        <v>44409</v>
      </c>
      <c r="E359" s="7" t="str">
        <f aca="false">IF(F359="Sterile",D359+3653, "NA")</f>
        <v>NA</v>
      </c>
    </row>
    <row r="360" customFormat="false" ht="43.3" hidden="false" customHeight="false" outlineLevel="0" collapsed="false">
      <c r="A360" s="3" t="n">
        <v>71676583</v>
      </c>
      <c r="B360" s="4" t="s">
        <v>273</v>
      </c>
      <c r="C360" s="5" t="n">
        <v>1</v>
      </c>
      <c r="D360" s="6" t="n">
        <v>44409</v>
      </c>
      <c r="E360" s="7" t="str">
        <f aca="false">IF(F360="Sterile",D360+3653, "NA")</f>
        <v>NA</v>
      </c>
    </row>
    <row r="361" customFormat="false" ht="43.3" hidden="false" customHeight="false" outlineLevel="0" collapsed="false">
      <c r="A361" s="3" t="n">
        <v>71676584</v>
      </c>
      <c r="B361" s="4" t="s">
        <v>274</v>
      </c>
      <c r="C361" s="5" t="n">
        <v>1</v>
      </c>
      <c r="D361" s="6" t="n">
        <v>43040</v>
      </c>
      <c r="E361" s="7" t="str">
        <f aca="false">IF(F361="Sterile",D361+3653, "NA")</f>
        <v>NA</v>
      </c>
    </row>
    <row r="362" customFormat="false" ht="43.3" hidden="false" customHeight="false" outlineLevel="0" collapsed="false">
      <c r="A362" s="3" t="n">
        <v>71676584</v>
      </c>
      <c r="B362" s="3" t="s">
        <v>275</v>
      </c>
      <c r="C362" s="9" t="n">
        <v>1</v>
      </c>
      <c r="D362" s="6" t="n">
        <v>44440</v>
      </c>
      <c r="E362" s="7" t="str">
        <f aca="false">IF(F362="Sterile",D362+3652, "NA")</f>
        <v>NA</v>
      </c>
    </row>
    <row r="363" customFormat="false" ht="43.3" hidden="false" customHeight="false" outlineLevel="0" collapsed="false">
      <c r="A363" s="3" t="n">
        <v>71676584</v>
      </c>
      <c r="B363" s="4" t="s">
        <v>276</v>
      </c>
      <c r="C363" s="5" t="n">
        <v>1</v>
      </c>
      <c r="D363" s="6" t="n">
        <v>44440</v>
      </c>
      <c r="E363" s="7" t="str">
        <f aca="false">IF(F363="Sterile",D363+3653, "NA")</f>
        <v>NA</v>
      </c>
    </row>
    <row r="364" customFormat="false" ht="43.3" hidden="false" customHeight="false" outlineLevel="0" collapsed="false">
      <c r="A364" s="3" t="n">
        <v>71677075</v>
      </c>
      <c r="B364" s="4" t="s">
        <v>277</v>
      </c>
      <c r="C364" s="5" t="n">
        <f aca="false">3-1</f>
        <v>2</v>
      </c>
      <c r="D364" s="6" t="n">
        <v>44562</v>
      </c>
      <c r="E364" s="7" t="str">
        <f aca="false">IF(F364="Sterile",D364+3653, "NA")</f>
        <v>NA</v>
      </c>
    </row>
    <row r="365" customFormat="false" ht="43.3" hidden="false" customHeight="false" outlineLevel="0" collapsed="false">
      <c r="A365" s="3" t="n">
        <v>71677075</v>
      </c>
      <c r="B365" s="4" t="s">
        <v>278</v>
      </c>
      <c r="C365" s="5" t="n">
        <v>2</v>
      </c>
      <c r="D365" s="6" t="n">
        <v>44621</v>
      </c>
      <c r="E365" s="7" t="str">
        <f aca="false">IF(F365="Sterile",D365+3653, "NA")</f>
        <v>NA</v>
      </c>
    </row>
    <row r="366" customFormat="false" ht="43.3" hidden="false" customHeight="false" outlineLevel="0" collapsed="false">
      <c r="A366" s="3" t="n">
        <v>71677075</v>
      </c>
      <c r="B366" s="4" t="s">
        <v>278</v>
      </c>
      <c r="C366" s="5" t="n">
        <v>1</v>
      </c>
      <c r="D366" s="6" t="n">
        <v>44621</v>
      </c>
      <c r="E366" s="7" t="str">
        <f aca="false">IF(F366="Sterile",D366+3653, "NA")</f>
        <v>NA</v>
      </c>
    </row>
    <row r="367" customFormat="false" ht="43.3" hidden="false" customHeight="false" outlineLevel="0" collapsed="false">
      <c r="A367" s="3" t="n">
        <v>71677080</v>
      </c>
      <c r="B367" s="3" t="s">
        <v>279</v>
      </c>
      <c r="C367" s="9" t="n">
        <f aca="false">1+1</f>
        <v>2</v>
      </c>
      <c r="D367" s="6" t="n">
        <v>44652</v>
      </c>
      <c r="E367" s="7" t="n">
        <v>48305</v>
      </c>
    </row>
    <row r="368" customFormat="false" ht="43.3" hidden="false" customHeight="false" outlineLevel="0" collapsed="false">
      <c r="A368" s="3" t="n">
        <v>71677080</v>
      </c>
      <c r="B368" s="4" t="s">
        <v>280</v>
      </c>
      <c r="C368" s="5" t="n">
        <v>3</v>
      </c>
      <c r="D368" s="6" t="n">
        <v>44713</v>
      </c>
      <c r="E368" s="7" t="str">
        <f aca="false">IF(F368="Sterile",D368+3653, "NA")</f>
        <v>NA</v>
      </c>
    </row>
    <row r="369" customFormat="false" ht="43.3" hidden="false" customHeight="false" outlineLevel="0" collapsed="false">
      <c r="A369" s="3" t="n">
        <v>71677080</v>
      </c>
      <c r="B369" s="4" t="s">
        <v>280</v>
      </c>
      <c r="C369" s="5" t="n">
        <v>6</v>
      </c>
      <c r="D369" s="6" t="n">
        <v>44713</v>
      </c>
      <c r="E369" s="7" t="str">
        <f aca="false">IF(F369="Sterile",D369+3653, "NA")</f>
        <v>NA</v>
      </c>
    </row>
    <row r="370" customFormat="false" ht="43.3" hidden="false" customHeight="false" outlineLevel="0" collapsed="false">
      <c r="A370" s="3" t="n">
        <v>71677080</v>
      </c>
      <c r="B370" s="4" t="s">
        <v>280</v>
      </c>
      <c r="C370" s="5" t="n">
        <v>1</v>
      </c>
      <c r="D370" s="6" t="n">
        <v>44713</v>
      </c>
      <c r="E370" s="7" t="str">
        <f aca="false">IF(F370="Sterile",D370+3653, "NA")</f>
        <v>NA</v>
      </c>
    </row>
    <row r="371" customFormat="false" ht="43.3" hidden="false" customHeight="false" outlineLevel="0" collapsed="false">
      <c r="A371" s="3" t="n">
        <v>71677080</v>
      </c>
      <c r="B371" s="4" t="s">
        <v>280</v>
      </c>
      <c r="C371" s="5" t="n">
        <v>8</v>
      </c>
      <c r="D371" s="6" t="n">
        <v>44713</v>
      </c>
      <c r="E371" s="7" t="str">
        <f aca="false">IF(F371="Sterile",D371+3653, "NA")</f>
        <v>NA</v>
      </c>
    </row>
    <row r="372" customFormat="false" ht="43.3" hidden="false" customHeight="false" outlineLevel="0" collapsed="false">
      <c r="A372" s="3" t="n">
        <v>71677080</v>
      </c>
      <c r="B372" s="4" t="s">
        <v>281</v>
      </c>
      <c r="C372" s="5" t="n">
        <v>1</v>
      </c>
      <c r="D372" s="6" t="n">
        <v>44713</v>
      </c>
      <c r="E372" s="7" t="str">
        <f aca="false">IF(F372="Sterile",D372+3653, "NA")</f>
        <v>NA</v>
      </c>
    </row>
    <row r="373" customFormat="false" ht="43.3" hidden="false" customHeight="false" outlineLevel="0" collapsed="false">
      <c r="A373" s="3" t="n">
        <v>71677085</v>
      </c>
      <c r="B373" s="3" t="s">
        <v>282</v>
      </c>
      <c r="C373" s="9" t="n">
        <f aca="false">26-3-2-1-1-1-2-1-2-1-5-2-1-1+1-1</f>
        <v>3</v>
      </c>
      <c r="D373" s="6" t="n">
        <v>44652</v>
      </c>
      <c r="E373" s="7" t="n">
        <v>48305</v>
      </c>
    </row>
    <row r="374" customFormat="false" ht="43.3" hidden="false" customHeight="false" outlineLevel="0" collapsed="false">
      <c r="A374" s="3" t="n">
        <v>71677085</v>
      </c>
      <c r="B374" s="3" t="s">
        <v>283</v>
      </c>
      <c r="C374" s="9" t="n">
        <v>2</v>
      </c>
      <c r="D374" s="6" t="n">
        <v>44652</v>
      </c>
      <c r="E374" s="7" t="n">
        <v>48305</v>
      </c>
    </row>
    <row r="375" customFormat="false" ht="43.3" hidden="false" customHeight="false" outlineLevel="0" collapsed="false">
      <c r="A375" s="3" t="n">
        <v>71677085</v>
      </c>
      <c r="B375" s="3" t="s">
        <v>284</v>
      </c>
      <c r="C375" s="9" t="n">
        <v>9</v>
      </c>
      <c r="D375" s="6" t="n">
        <v>44652</v>
      </c>
      <c r="E375" s="7" t="n">
        <v>48305</v>
      </c>
    </row>
    <row r="376" customFormat="false" ht="43.3" hidden="false" customHeight="false" outlineLevel="0" collapsed="false">
      <c r="A376" s="3" t="n">
        <v>71677085</v>
      </c>
      <c r="B376" s="3" t="s">
        <v>285</v>
      </c>
      <c r="C376" s="9" t="n">
        <f aca="false">5-4</f>
        <v>1</v>
      </c>
      <c r="D376" s="6" t="n">
        <v>44652</v>
      </c>
      <c r="E376" s="7" t="n">
        <v>48305</v>
      </c>
    </row>
    <row r="377" customFormat="false" ht="43.3" hidden="false" customHeight="false" outlineLevel="0" collapsed="false">
      <c r="A377" s="3" t="n">
        <v>71677085</v>
      </c>
      <c r="B377" s="4" t="s">
        <v>285</v>
      </c>
      <c r="C377" s="5" t="n">
        <v>4</v>
      </c>
      <c r="D377" s="6" t="n">
        <v>44652</v>
      </c>
      <c r="E377" s="7" t="str">
        <f aca="false">IF(F377="Sterile",D377+3653, "NA")</f>
        <v>NA</v>
      </c>
    </row>
    <row r="378" customFormat="false" ht="43.3" hidden="false" customHeight="false" outlineLevel="0" collapsed="false">
      <c r="A378" s="3" t="n">
        <v>71677085</v>
      </c>
      <c r="B378" s="4" t="s">
        <v>286</v>
      </c>
      <c r="C378" s="5" t="n">
        <v>1</v>
      </c>
      <c r="D378" s="6" t="n">
        <v>44743</v>
      </c>
      <c r="E378" s="7" t="str">
        <f aca="false">IF(F378="Sterile",D378+3653, "NA")</f>
        <v>NA</v>
      </c>
    </row>
    <row r="379" customFormat="false" ht="43.3" hidden="false" customHeight="false" outlineLevel="0" collapsed="false">
      <c r="A379" s="3" t="n">
        <v>71677085</v>
      </c>
      <c r="B379" s="4" t="s">
        <v>286</v>
      </c>
      <c r="C379" s="5" t="n">
        <v>4</v>
      </c>
      <c r="D379" s="6" t="n">
        <v>44743</v>
      </c>
      <c r="E379" s="7" t="str">
        <f aca="false">IF(F379="Sterile",D379+3653, "NA")</f>
        <v>NA</v>
      </c>
    </row>
    <row r="380" customFormat="false" ht="43.3" hidden="false" customHeight="false" outlineLevel="0" collapsed="false">
      <c r="A380" s="3" t="n">
        <v>71677085</v>
      </c>
      <c r="B380" s="4" t="s">
        <v>287</v>
      </c>
      <c r="C380" s="5" t="n">
        <v>5</v>
      </c>
      <c r="D380" s="6" t="n">
        <v>44743</v>
      </c>
      <c r="E380" s="7" t="str">
        <f aca="false">IF(F380="Sterile",D380+3653, "NA")</f>
        <v>NA</v>
      </c>
    </row>
    <row r="381" customFormat="false" ht="43.3" hidden="false" customHeight="false" outlineLevel="0" collapsed="false">
      <c r="A381" s="3" t="n">
        <v>71677085</v>
      </c>
      <c r="B381" s="4" t="s">
        <v>287</v>
      </c>
      <c r="C381" s="5" t="n">
        <v>5</v>
      </c>
      <c r="D381" s="6" t="n">
        <v>44743</v>
      </c>
      <c r="E381" s="7" t="str">
        <f aca="false">IF(F381="Sterile",D381+3653, "NA")</f>
        <v>NA</v>
      </c>
    </row>
    <row r="382" customFormat="false" ht="43.3" hidden="false" customHeight="false" outlineLevel="0" collapsed="false">
      <c r="A382" s="3" t="n">
        <v>71677085</v>
      </c>
      <c r="B382" s="4" t="s">
        <v>288</v>
      </c>
      <c r="C382" s="5" t="n">
        <v>2</v>
      </c>
      <c r="D382" s="6" t="n">
        <v>44743</v>
      </c>
      <c r="E382" s="7" t="str">
        <f aca="false">IF(F382="Sterile",D382+3653, "NA")</f>
        <v>NA</v>
      </c>
    </row>
    <row r="383" customFormat="false" ht="43.3" hidden="false" customHeight="false" outlineLevel="0" collapsed="false">
      <c r="A383" s="3" t="n">
        <v>71677085</v>
      </c>
      <c r="B383" s="4" t="s">
        <v>288</v>
      </c>
      <c r="C383" s="5" t="n">
        <v>4</v>
      </c>
      <c r="D383" s="6" t="n">
        <v>44743</v>
      </c>
      <c r="E383" s="7" t="str">
        <f aca="false">IF(F383="Sterile",D383+3653, "NA")</f>
        <v>NA</v>
      </c>
    </row>
    <row r="384" customFormat="false" ht="43.3" hidden="false" customHeight="false" outlineLevel="0" collapsed="false">
      <c r="A384" s="3" t="n">
        <v>71677090</v>
      </c>
      <c r="B384" s="3" t="s">
        <v>289</v>
      </c>
      <c r="C384" s="9" t="n">
        <f aca="false">8-2-1-4</f>
        <v>1</v>
      </c>
      <c r="D384" s="6" t="n">
        <v>44743</v>
      </c>
      <c r="E384" s="7" t="n">
        <v>48396</v>
      </c>
    </row>
    <row r="385" customFormat="false" ht="43.3" hidden="false" customHeight="false" outlineLevel="0" collapsed="false">
      <c r="A385" s="3" t="n">
        <v>71677090</v>
      </c>
      <c r="B385" s="3" t="s">
        <v>290</v>
      </c>
      <c r="C385" s="9" t="n">
        <f aca="false">18-5</f>
        <v>13</v>
      </c>
      <c r="D385" s="6" t="n">
        <v>44774</v>
      </c>
      <c r="E385" s="7" t="n">
        <v>48427</v>
      </c>
    </row>
    <row r="386" customFormat="false" ht="43.3" hidden="false" customHeight="false" outlineLevel="0" collapsed="false">
      <c r="A386" s="3" t="n">
        <v>71677090</v>
      </c>
      <c r="B386" s="3" t="s">
        <v>291</v>
      </c>
      <c r="C386" s="9" t="n">
        <v>12</v>
      </c>
      <c r="D386" s="6" t="n">
        <v>44774</v>
      </c>
      <c r="E386" s="7" t="n">
        <v>48427</v>
      </c>
    </row>
    <row r="387" customFormat="false" ht="43.3" hidden="false" customHeight="false" outlineLevel="0" collapsed="false">
      <c r="A387" s="3" t="n">
        <v>71677090</v>
      </c>
      <c r="B387" s="4" t="s">
        <v>291</v>
      </c>
      <c r="C387" s="5" t="n">
        <v>3</v>
      </c>
      <c r="D387" s="6" t="n">
        <v>44774</v>
      </c>
      <c r="E387" s="7" t="str">
        <f aca="false">IF(F387="Sterile",D387+3653, "NA")</f>
        <v>NA</v>
      </c>
    </row>
    <row r="388" customFormat="false" ht="43.3" hidden="false" customHeight="false" outlineLevel="0" collapsed="false">
      <c r="A388" s="3" t="n">
        <v>71677090</v>
      </c>
      <c r="B388" s="4" t="s">
        <v>292</v>
      </c>
      <c r="C388" s="5" t="n">
        <v>4</v>
      </c>
      <c r="D388" s="6" t="n">
        <v>44774</v>
      </c>
      <c r="E388" s="7" t="str">
        <f aca="false">IF(F388="Sterile",D388+3653, "NA")</f>
        <v>NA</v>
      </c>
    </row>
    <row r="389" customFormat="false" ht="43.3" hidden="false" customHeight="false" outlineLevel="0" collapsed="false">
      <c r="A389" s="3" t="n">
        <v>71677090</v>
      </c>
      <c r="B389" s="4" t="s">
        <v>292</v>
      </c>
      <c r="C389" s="5" t="n">
        <v>2</v>
      </c>
      <c r="D389" s="6" t="n">
        <v>44774</v>
      </c>
      <c r="E389" s="7" t="str">
        <f aca="false">IF(F389="Sterile",D389+3653, "NA")</f>
        <v>NA</v>
      </c>
    </row>
    <row r="390" customFormat="false" ht="43.3" hidden="false" customHeight="false" outlineLevel="0" collapsed="false">
      <c r="A390" s="3" t="n">
        <v>71677090</v>
      </c>
      <c r="B390" s="4" t="s">
        <v>292</v>
      </c>
      <c r="C390" s="5" t="n">
        <v>5</v>
      </c>
      <c r="D390" s="6" t="n">
        <v>44774</v>
      </c>
      <c r="E390" s="7" t="str">
        <f aca="false">IF(F390="Sterile",D390+3653, "NA")</f>
        <v>NA</v>
      </c>
    </row>
    <row r="391" customFormat="false" ht="43.3" hidden="false" customHeight="false" outlineLevel="0" collapsed="false">
      <c r="A391" s="3" t="n">
        <v>71677090</v>
      </c>
      <c r="B391" s="4" t="s">
        <v>292</v>
      </c>
      <c r="C391" s="5" t="n">
        <v>13</v>
      </c>
      <c r="D391" s="6" t="n">
        <v>44774</v>
      </c>
      <c r="E391" s="7" t="str">
        <f aca="false">IF(F391="Sterile",D391+3653, "NA")</f>
        <v>NA</v>
      </c>
    </row>
    <row r="392" customFormat="false" ht="43.3" hidden="false" customHeight="false" outlineLevel="0" collapsed="false">
      <c r="A392" s="3" t="n">
        <v>71677090</v>
      </c>
      <c r="B392" s="4" t="s">
        <v>292</v>
      </c>
      <c r="C392" s="5" t="n">
        <v>4</v>
      </c>
      <c r="D392" s="6" t="n">
        <v>44774</v>
      </c>
      <c r="E392" s="7" t="str">
        <f aca="false">IF(F392="Sterile",D392+3653, "NA")</f>
        <v>NA</v>
      </c>
    </row>
    <row r="393" customFormat="false" ht="43.3" hidden="false" customHeight="false" outlineLevel="0" collapsed="false">
      <c r="A393" s="3" t="n">
        <v>71677090</v>
      </c>
      <c r="B393" s="4" t="s">
        <v>293</v>
      </c>
      <c r="C393" s="5" t="n">
        <v>1</v>
      </c>
      <c r="D393" s="6" t="n">
        <v>44774</v>
      </c>
      <c r="E393" s="7" t="str">
        <f aca="false">IF(F393="Sterile",D393+3653, "NA")</f>
        <v>NA</v>
      </c>
    </row>
    <row r="394" customFormat="false" ht="43.3" hidden="false" customHeight="false" outlineLevel="0" collapsed="false">
      <c r="A394" s="3" t="n">
        <v>71677095</v>
      </c>
      <c r="B394" s="4" t="s">
        <v>294</v>
      </c>
      <c r="C394" s="5" t="n">
        <v>1</v>
      </c>
      <c r="D394" s="6" t="n">
        <v>44593</v>
      </c>
      <c r="E394" s="7" t="str">
        <f aca="false">IF(F394="Sterile",D394+3653, "NA")</f>
        <v>NA</v>
      </c>
    </row>
    <row r="395" customFormat="false" ht="43.3" hidden="false" customHeight="false" outlineLevel="0" collapsed="false">
      <c r="A395" s="3" t="n">
        <v>71677095</v>
      </c>
      <c r="B395" s="3" t="s">
        <v>295</v>
      </c>
      <c r="C395" s="9" t="n">
        <f aca="false">25-2-1</f>
        <v>22</v>
      </c>
      <c r="D395" s="6" t="n">
        <v>44682</v>
      </c>
      <c r="E395" s="7" t="n">
        <v>48335</v>
      </c>
    </row>
    <row r="396" customFormat="false" ht="43.3" hidden="false" customHeight="false" outlineLevel="0" collapsed="false">
      <c r="A396" s="3" t="n">
        <v>71677095</v>
      </c>
      <c r="B396" s="3" t="s">
        <v>296</v>
      </c>
      <c r="C396" s="9" t="n">
        <v>7</v>
      </c>
      <c r="D396" s="6" t="n">
        <v>44713</v>
      </c>
      <c r="E396" s="7" t="n">
        <v>48366</v>
      </c>
    </row>
    <row r="397" customFormat="false" ht="43.3" hidden="false" customHeight="false" outlineLevel="0" collapsed="false">
      <c r="A397" s="3" t="n">
        <v>71677095</v>
      </c>
      <c r="B397" s="4" t="s">
        <v>296</v>
      </c>
      <c r="C397" s="5" t="n">
        <v>3</v>
      </c>
      <c r="D397" s="6" t="n">
        <v>44713</v>
      </c>
      <c r="E397" s="7" t="str">
        <f aca="false">IF(F397="Sterile",D397+3653, "NA")</f>
        <v>NA</v>
      </c>
    </row>
    <row r="398" customFormat="false" ht="43.3" hidden="false" customHeight="false" outlineLevel="0" collapsed="false">
      <c r="A398" s="3" t="n">
        <v>71677095</v>
      </c>
      <c r="B398" s="4" t="s">
        <v>296</v>
      </c>
      <c r="C398" s="5" t="n">
        <v>3</v>
      </c>
      <c r="D398" s="6" t="n">
        <v>44713</v>
      </c>
      <c r="E398" s="7" t="str">
        <f aca="false">IF(F398="Sterile",D398+3653, "NA")</f>
        <v>NA</v>
      </c>
    </row>
    <row r="399" customFormat="false" ht="43.3" hidden="false" customHeight="false" outlineLevel="0" collapsed="false">
      <c r="A399" s="3" t="n">
        <v>71677095</v>
      </c>
      <c r="B399" s="4" t="s">
        <v>296</v>
      </c>
      <c r="C399" s="5" t="n">
        <v>1</v>
      </c>
      <c r="D399" s="6" t="n">
        <v>44713</v>
      </c>
      <c r="E399" s="7" t="str">
        <f aca="false">IF(F399="Sterile",D399+3653, "NA")</f>
        <v>NA</v>
      </c>
    </row>
    <row r="400" customFormat="false" ht="43.3" hidden="false" customHeight="false" outlineLevel="0" collapsed="false">
      <c r="A400" s="3" t="n">
        <v>71677100</v>
      </c>
      <c r="B400" s="3" t="s">
        <v>297</v>
      </c>
      <c r="C400" s="9" t="n">
        <f aca="false">24-1-2-1-1-2-1-1-1-1</f>
        <v>13</v>
      </c>
      <c r="D400" s="6" t="n">
        <v>44713</v>
      </c>
      <c r="E400" s="7" t="str">
        <f aca="false">IF(F400="Sterile",D400+3652, "NA")</f>
        <v>NA</v>
      </c>
    </row>
    <row r="401" customFormat="false" ht="43.3" hidden="false" customHeight="false" outlineLevel="0" collapsed="false">
      <c r="A401" s="3" t="n">
        <v>71677100</v>
      </c>
      <c r="B401" s="3" t="s">
        <v>298</v>
      </c>
      <c r="C401" s="9" t="n">
        <v>4</v>
      </c>
      <c r="D401" s="6" t="n">
        <v>44743</v>
      </c>
      <c r="E401" s="7" t="n">
        <v>48396</v>
      </c>
    </row>
    <row r="402" customFormat="false" ht="43.3" hidden="false" customHeight="false" outlineLevel="0" collapsed="false">
      <c r="A402" s="3" t="n">
        <v>71677100</v>
      </c>
      <c r="B402" s="4" t="s">
        <v>298</v>
      </c>
      <c r="C402" s="5" t="n">
        <v>2</v>
      </c>
      <c r="D402" s="6" t="n">
        <v>44743</v>
      </c>
      <c r="E402" s="7" t="str">
        <f aca="false">IF(F402="Sterile",D402+3653, "NA")</f>
        <v>NA</v>
      </c>
    </row>
    <row r="403" customFormat="false" ht="43.3" hidden="false" customHeight="false" outlineLevel="0" collapsed="false">
      <c r="A403" s="3" t="n">
        <v>71677100</v>
      </c>
      <c r="B403" s="4" t="s">
        <v>298</v>
      </c>
      <c r="C403" s="5" t="n">
        <v>6</v>
      </c>
      <c r="D403" s="6" t="n">
        <v>44743</v>
      </c>
      <c r="E403" s="7" t="str">
        <f aca="false">IF(F403="Sterile",D403+3653, "NA")</f>
        <v>NA</v>
      </c>
    </row>
    <row r="404" customFormat="false" ht="43.3" hidden="false" customHeight="false" outlineLevel="0" collapsed="false">
      <c r="A404" s="3" t="n">
        <v>71677100</v>
      </c>
      <c r="B404" s="4" t="s">
        <v>298</v>
      </c>
      <c r="C404" s="5" t="n">
        <v>6</v>
      </c>
      <c r="D404" s="6" t="n">
        <v>44743</v>
      </c>
      <c r="E404" s="7" t="str">
        <f aca="false">IF(F404="Sterile",D404+3653, "NA")</f>
        <v>NA</v>
      </c>
    </row>
    <row r="405" customFormat="false" ht="43.3" hidden="false" customHeight="false" outlineLevel="0" collapsed="false">
      <c r="A405" s="3" t="n">
        <v>71677100</v>
      </c>
      <c r="B405" s="4" t="s">
        <v>298</v>
      </c>
      <c r="C405" s="5" t="n">
        <v>2</v>
      </c>
      <c r="D405" s="6" t="n">
        <v>44743</v>
      </c>
      <c r="E405" s="7" t="str">
        <f aca="false">IF(F405="Sterile",D405+3653, "NA")</f>
        <v>NA</v>
      </c>
    </row>
    <row r="406" customFormat="false" ht="43.3" hidden="false" customHeight="false" outlineLevel="0" collapsed="false">
      <c r="A406" s="3" t="n">
        <v>71677100</v>
      </c>
      <c r="B406" s="4" t="s">
        <v>298</v>
      </c>
      <c r="C406" s="5" t="n">
        <v>1</v>
      </c>
      <c r="D406" s="6" t="n">
        <v>44743</v>
      </c>
      <c r="E406" s="7" t="str">
        <f aca="false">IF(F406="Sterile",D406+3653, "NA")</f>
        <v>NA</v>
      </c>
    </row>
    <row r="407" customFormat="false" ht="43.3" hidden="false" customHeight="false" outlineLevel="0" collapsed="false">
      <c r="A407" s="3" t="n">
        <v>71677105</v>
      </c>
      <c r="B407" s="3" t="s">
        <v>299</v>
      </c>
      <c r="C407" s="9" t="n">
        <f aca="false">9-1-1-2-1</f>
        <v>4</v>
      </c>
      <c r="D407" s="6" t="n">
        <v>44713</v>
      </c>
      <c r="E407" s="7" t="n">
        <v>48366</v>
      </c>
    </row>
    <row r="408" customFormat="false" ht="43.3" hidden="false" customHeight="false" outlineLevel="0" collapsed="false">
      <c r="A408" s="3" t="n">
        <v>71677105</v>
      </c>
      <c r="B408" s="4" t="s">
        <v>299</v>
      </c>
      <c r="C408" s="5" t="n">
        <v>1</v>
      </c>
      <c r="D408" s="6" t="n">
        <v>44713</v>
      </c>
      <c r="E408" s="7" t="str">
        <f aca="false">IF(F408="Sterile",D408+3653, "NA")</f>
        <v>NA</v>
      </c>
    </row>
    <row r="409" customFormat="false" ht="43.3" hidden="false" customHeight="false" outlineLevel="0" collapsed="false">
      <c r="A409" s="3" t="n">
        <v>71677105</v>
      </c>
      <c r="B409" s="4" t="s">
        <v>299</v>
      </c>
      <c r="C409" s="5" t="n">
        <v>1</v>
      </c>
      <c r="D409" s="6" t="n">
        <v>44713</v>
      </c>
      <c r="E409" s="7" t="str">
        <f aca="false">IF(F409="Sterile",D409+3653, "NA")</f>
        <v>NA</v>
      </c>
    </row>
    <row r="410" customFormat="false" ht="43.3" hidden="false" customHeight="false" outlineLevel="0" collapsed="false">
      <c r="A410" s="3" t="n">
        <v>71677105</v>
      </c>
      <c r="B410" s="4" t="s">
        <v>299</v>
      </c>
      <c r="C410" s="5" t="n">
        <v>4</v>
      </c>
      <c r="D410" s="6" t="n">
        <v>44713</v>
      </c>
      <c r="E410" s="7" t="str">
        <f aca="false">IF(F410="Sterile",D410+3653, "NA")</f>
        <v>NA</v>
      </c>
    </row>
    <row r="411" customFormat="false" ht="43.3" hidden="false" customHeight="false" outlineLevel="0" collapsed="false">
      <c r="A411" s="3" t="n">
        <v>71677105</v>
      </c>
      <c r="B411" s="4" t="s">
        <v>299</v>
      </c>
      <c r="C411" s="5" t="n">
        <v>1</v>
      </c>
      <c r="D411" s="6" t="n">
        <v>44713</v>
      </c>
      <c r="E411" s="7" t="str">
        <f aca="false">IF(F411="Sterile",D411+3653, "NA")</f>
        <v>NA</v>
      </c>
    </row>
    <row r="412" customFormat="false" ht="43.3" hidden="false" customHeight="false" outlineLevel="0" collapsed="false">
      <c r="A412" s="3" t="n">
        <v>71677110</v>
      </c>
      <c r="B412" s="3" t="s">
        <v>300</v>
      </c>
      <c r="C412" s="9" t="n">
        <v>1</v>
      </c>
      <c r="D412" s="6" t="n">
        <v>43709</v>
      </c>
      <c r="E412" s="7" t="n">
        <v>47362</v>
      </c>
    </row>
    <row r="413" customFormat="false" ht="43.3" hidden="false" customHeight="false" outlineLevel="0" collapsed="false">
      <c r="A413" s="3" t="n">
        <v>71677110</v>
      </c>
      <c r="B413" s="3" t="s">
        <v>301</v>
      </c>
      <c r="C413" s="9" t="n">
        <v>1</v>
      </c>
      <c r="D413" s="6" t="n">
        <v>44075</v>
      </c>
      <c r="E413" s="7" t="str">
        <f aca="false">IF(F413="Sterile",D413+3652, "NA")</f>
        <v>NA</v>
      </c>
    </row>
    <row r="414" customFormat="false" ht="43.3" hidden="false" customHeight="false" outlineLevel="0" collapsed="false">
      <c r="A414" s="3" t="n">
        <v>71677110</v>
      </c>
      <c r="B414" s="3" t="s">
        <v>302</v>
      </c>
      <c r="C414" s="9" t="n">
        <v>1</v>
      </c>
      <c r="D414" s="6" t="n">
        <v>44348</v>
      </c>
      <c r="E414" s="7" t="str">
        <f aca="false">IF(F414="Sterile",D414+3652, "NA")</f>
        <v>NA</v>
      </c>
    </row>
    <row r="415" customFormat="false" ht="43.3" hidden="false" customHeight="false" outlineLevel="0" collapsed="false">
      <c r="A415" s="8" t="n">
        <v>71754020</v>
      </c>
      <c r="B415" s="3" t="s">
        <v>303</v>
      </c>
      <c r="C415" s="9" t="n">
        <v>1</v>
      </c>
      <c r="D415" s="6" t="n">
        <v>44501</v>
      </c>
      <c r="E415" s="7" t="str">
        <f aca="false">IF(F415="Sterile",D415+3652, "NA")</f>
        <v>NA</v>
      </c>
    </row>
    <row r="416" customFormat="false" ht="43.3" hidden="false" customHeight="false" outlineLevel="0" collapsed="false">
      <c r="A416" s="8" t="n">
        <v>71754020</v>
      </c>
      <c r="B416" s="3" t="s">
        <v>304</v>
      </c>
      <c r="C416" s="9" t="n">
        <v>1</v>
      </c>
      <c r="D416" s="6" t="n">
        <v>44501</v>
      </c>
      <c r="E416" s="7" t="str">
        <f aca="false">IF(F416="Sterile",D416+3652, "NA")</f>
        <v>NA</v>
      </c>
    </row>
    <row r="417" customFormat="false" ht="43.3" hidden="false" customHeight="false" outlineLevel="0" collapsed="false">
      <c r="A417" s="8" t="n">
        <v>71754022</v>
      </c>
      <c r="B417" s="3" t="s">
        <v>305</v>
      </c>
      <c r="C417" s="9" t="n">
        <v>1</v>
      </c>
      <c r="D417" s="6" t="n">
        <v>44440</v>
      </c>
      <c r="E417" s="7" t="str">
        <f aca="false">IF(F417="Sterile",D417+3652, "NA")</f>
        <v>NA</v>
      </c>
    </row>
    <row r="418" customFormat="false" ht="43.3" hidden="false" customHeight="false" outlineLevel="0" collapsed="false">
      <c r="A418" s="8" t="n">
        <v>71754022</v>
      </c>
      <c r="B418" s="3" t="s">
        <v>306</v>
      </c>
      <c r="C418" s="9" t="n">
        <v>1</v>
      </c>
      <c r="D418" s="6" t="n">
        <v>44440</v>
      </c>
      <c r="E418" s="7" t="str">
        <f aca="false">IF(F418="Sterile",D418+3652, "NA")</f>
        <v>NA</v>
      </c>
    </row>
    <row r="419" customFormat="false" ht="43.3" hidden="false" customHeight="false" outlineLevel="0" collapsed="false">
      <c r="A419" s="8" t="n">
        <v>71754022</v>
      </c>
      <c r="B419" s="3" t="s">
        <v>307</v>
      </c>
      <c r="C419" s="9" t="n">
        <v>2</v>
      </c>
      <c r="D419" s="6" t="n">
        <v>44593</v>
      </c>
      <c r="E419" s="7" t="str">
        <f aca="false">IF(F419="Sterile",D419+3652, "NA")</f>
        <v>NA</v>
      </c>
    </row>
    <row r="420" customFormat="false" ht="43.3" hidden="false" customHeight="false" outlineLevel="0" collapsed="false">
      <c r="A420" s="8" t="n">
        <v>71754022</v>
      </c>
      <c r="B420" s="3" t="s">
        <v>308</v>
      </c>
      <c r="C420" s="9" t="n">
        <v>1</v>
      </c>
      <c r="D420" s="6" t="n">
        <v>44621</v>
      </c>
      <c r="E420" s="7" t="str">
        <f aca="false">IF(F420="Sterile",D420+3652, "NA")</f>
        <v>NA</v>
      </c>
    </row>
    <row r="421" customFormat="false" ht="43.3" hidden="false" customHeight="false" outlineLevel="0" collapsed="false">
      <c r="A421" s="8" t="n">
        <v>71754024</v>
      </c>
      <c r="B421" s="3" t="s">
        <v>309</v>
      </c>
      <c r="C421" s="9" t="n">
        <v>6</v>
      </c>
      <c r="D421" s="6" t="n">
        <v>44317</v>
      </c>
      <c r="E421" s="7" t="str">
        <f aca="false">IF(F421="Sterile",D421+3652, "NA")</f>
        <v>NA</v>
      </c>
    </row>
    <row r="422" customFormat="false" ht="43.3" hidden="false" customHeight="false" outlineLevel="0" collapsed="false">
      <c r="A422" s="8" t="n">
        <v>71754026</v>
      </c>
      <c r="B422" s="3" t="s">
        <v>310</v>
      </c>
      <c r="C422" s="9" t="n">
        <v>1</v>
      </c>
      <c r="D422" s="6" t="n">
        <v>44287</v>
      </c>
      <c r="E422" s="7" t="n">
        <v>47969</v>
      </c>
    </row>
    <row r="423" customFormat="false" ht="43.3" hidden="false" customHeight="false" outlineLevel="0" collapsed="false">
      <c r="A423" s="8" t="n">
        <v>71754026</v>
      </c>
      <c r="B423" s="3" t="s">
        <v>311</v>
      </c>
      <c r="C423" s="9" t="n">
        <v>2</v>
      </c>
      <c r="D423" s="6" t="n">
        <v>44409</v>
      </c>
      <c r="E423" s="7" t="str">
        <f aca="false">IF(F423="Sterile",D423+3652, "NA")</f>
        <v>NA</v>
      </c>
    </row>
    <row r="424" customFormat="false" ht="43.3" hidden="false" customHeight="false" outlineLevel="0" collapsed="false">
      <c r="A424" s="8" t="n">
        <v>71754026</v>
      </c>
      <c r="B424" s="3" t="s">
        <v>312</v>
      </c>
      <c r="C424" s="9" t="n">
        <v>1</v>
      </c>
      <c r="D424" s="6" t="n">
        <v>44409</v>
      </c>
      <c r="E424" s="7" t="str">
        <f aca="false">IF(F424="Sterile",D424+3652, "NA")</f>
        <v>NA</v>
      </c>
    </row>
    <row r="425" customFormat="false" ht="43.3" hidden="false" customHeight="false" outlineLevel="0" collapsed="false">
      <c r="A425" s="8" t="n">
        <v>71755030</v>
      </c>
      <c r="B425" s="3" t="s">
        <v>313</v>
      </c>
      <c r="C425" s="9" t="n">
        <v>1</v>
      </c>
      <c r="D425" s="6" t="n">
        <v>44136</v>
      </c>
      <c r="E425" s="7" t="str">
        <f aca="false">IF(F425="Sterile",D425+3652, "NA")</f>
        <v>NA</v>
      </c>
    </row>
    <row r="426" customFormat="false" ht="43.3" hidden="false" customHeight="false" outlineLevel="0" collapsed="false">
      <c r="A426" s="8" t="n">
        <v>71755032</v>
      </c>
      <c r="B426" s="3" t="s">
        <v>314</v>
      </c>
      <c r="C426" s="9" t="n">
        <v>1</v>
      </c>
      <c r="D426" s="6" t="n">
        <v>42064</v>
      </c>
      <c r="E426" s="7" t="n">
        <v>45717</v>
      </c>
    </row>
    <row r="427" customFormat="false" ht="43.3" hidden="false" customHeight="false" outlineLevel="0" collapsed="false">
      <c r="A427" s="8" t="n">
        <v>71755032</v>
      </c>
      <c r="B427" s="3" t="s">
        <v>315</v>
      </c>
      <c r="C427" s="9" t="n">
        <v>1</v>
      </c>
      <c r="D427" s="6" t="n">
        <v>44105</v>
      </c>
      <c r="E427" s="7" t="str">
        <f aca="false">IF(F427="Sterile",D427+3652, "NA")</f>
        <v>NA</v>
      </c>
    </row>
    <row r="428" customFormat="false" ht="43.3" hidden="false" customHeight="false" outlineLevel="0" collapsed="false">
      <c r="A428" s="8" t="n">
        <v>71755034</v>
      </c>
      <c r="B428" s="3" t="s">
        <v>316</v>
      </c>
      <c r="C428" s="9" t="n">
        <v>1</v>
      </c>
      <c r="D428" s="6" t="n">
        <v>44075</v>
      </c>
      <c r="E428" s="7" t="str">
        <f aca="false">IF(F428="Sterile",D428+3652, "NA")</f>
        <v>NA</v>
      </c>
    </row>
    <row r="429" customFormat="false" ht="43.3" hidden="false" customHeight="false" outlineLevel="0" collapsed="false">
      <c r="A429" s="8" t="n">
        <v>71755034</v>
      </c>
      <c r="B429" s="3" t="s">
        <v>317</v>
      </c>
      <c r="C429" s="9" t="n">
        <v>1</v>
      </c>
      <c r="D429" s="6" t="n">
        <v>44136</v>
      </c>
      <c r="E429" s="7" t="str">
        <f aca="false">IF(F429="Sterile",D429+3652, "NA")</f>
        <v>NA</v>
      </c>
    </row>
    <row r="430" customFormat="false" ht="43.3" hidden="false" customHeight="false" outlineLevel="0" collapsed="false">
      <c r="A430" s="8" t="n">
        <v>71755036</v>
      </c>
      <c r="B430" s="3" t="s">
        <v>318</v>
      </c>
      <c r="C430" s="9" t="n">
        <v>1</v>
      </c>
      <c r="D430" s="6" t="n">
        <v>44317</v>
      </c>
      <c r="E430" s="7" t="str">
        <f aca="false">IF(F430="Sterile",D430+3652, "NA")</f>
        <v>NA</v>
      </c>
    </row>
    <row r="431" customFormat="false" ht="43.3" hidden="false" customHeight="false" outlineLevel="0" collapsed="false">
      <c r="A431" s="8" t="n">
        <v>71755036</v>
      </c>
      <c r="B431" s="3" t="s">
        <v>319</v>
      </c>
      <c r="C431" s="9" t="n">
        <v>3</v>
      </c>
      <c r="D431" s="6" t="n">
        <v>44348</v>
      </c>
      <c r="E431" s="7" t="str">
        <f aca="false">IF(F431="Sterile",D431+3652, "NA")</f>
        <v>NA</v>
      </c>
    </row>
    <row r="432" customFormat="false" ht="43.3" hidden="false" customHeight="false" outlineLevel="0" collapsed="false">
      <c r="A432" s="8" t="n">
        <v>71755038</v>
      </c>
      <c r="B432" s="3" t="s">
        <v>320</v>
      </c>
      <c r="C432" s="9" t="n">
        <v>1</v>
      </c>
      <c r="D432" s="6" t="n">
        <v>44348</v>
      </c>
      <c r="E432" s="7" t="n">
        <v>47969</v>
      </c>
    </row>
    <row r="433" customFormat="false" ht="43.3" hidden="false" customHeight="false" outlineLevel="0" collapsed="false">
      <c r="A433" s="8" t="n">
        <v>71755038</v>
      </c>
      <c r="B433" s="3" t="s">
        <v>321</v>
      </c>
      <c r="C433" s="9" t="n">
        <v>1</v>
      </c>
      <c r="D433" s="6" t="n">
        <v>44440</v>
      </c>
      <c r="E433" s="7" t="str">
        <f aca="false">IF(F433="Sterile",D433+3652, "NA")</f>
        <v>NA</v>
      </c>
    </row>
    <row r="434" customFormat="false" ht="43.3" hidden="false" customHeight="false" outlineLevel="0" collapsed="false">
      <c r="A434" s="8" t="n">
        <v>71755038</v>
      </c>
      <c r="B434" s="3" t="s">
        <v>322</v>
      </c>
      <c r="C434" s="9" t="n">
        <v>1</v>
      </c>
      <c r="D434" s="6" t="n">
        <v>44562</v>
      </c>
      <c r="E434" s="7" t="str">
        <f aca="false">IF(F434="Sterile",D434+3652, "NA")</f>
        <v>NA</v>
      </c>
    </row>
    <row r="435" customFormat="false" ht="43.3" hidden="false" customHeight="false" outlineLevel="0" collapsed="false">
      <c r="A435" s="8" t="n">
        <v>71755038</v>
      </c>
      <c r="B435" s="3" t="s">
        <v>323</v>
      </c>
      <c r="C435" s="9" t="n">
        <v>2</v>
      </c>
      <c r="D435" s="6" t="n">
        <v>44713</v>
      </c>
      <c r="E435" s="7" t="n">
        <v>48366</v>
      </c>
    </row>
    <row r="436" customFormat="false" ht="43.3" hidden="false" customHeight="false" outlineLevel="0" collapsed="false">
      <c r="A436" s="8" t="n">
        <v>71755040</v>
      </c>
      <c r="B436" s="3" t="s">
        <v>324</v>
      </c>
      <c r="C436" s="9" t="n">
        <v>1</v>
      </c>
      <c r="D436" s="6" t="n">
        <v>44440</v>
      </c>
      <c r="E436" s="7" t="str">
        <f aca="false">IF(F436="Sterile",D436+3652, "NA")</f>
        <v>NA</v>
      </c>
    </row>
    <row r="437" customFormat="false" ht="43.3" hidden="false" customHeight="false" outlineLevel="0" collapsed="false">
      <c r="A437" s="8" t="n">
        <v>71755040</v>
      </c>
      <c r="B437" s="3" t="s">
        <v>325</v>
      </c>
      <c r="C437" s="9" t="n">
        <v>1</v>
      </c>
      <c r="D437" s="6" t="n">
        <v>44440</v>
      </c>
      <c r="E437" s="7" t="str">
        <f aca="false">IF(F437="Sterile",D437+3652, "NA")</f>
        <v>NA</v>
      </c>
    </row>
    <row r="438" customFormat="false" ht="43.3" hidden="false" customHeight="false" outlineLevel="0" collapsed="false">
      <c r="A438" s="8" t="n">
        <v>71755040</v>
      </c>
      <c r="B438" s="3" t="s">
        <v>326</v>
      </c>
      <c r="C438" s="9" t="n">
        <v>1</v>
      </c>
      <c r="D438" s="6" t="n">
        <v>44531</v>
      </c>
      <c r="E438" s="7" t="str">
        <f aca="false">IF(F438="Sterile",D438+3652, "NA")</f>
        <v>NA</v>
      </c>
    </row>
    <row r="439" customFormat="false" ht="43.3" hidden="false" customHeight="false" outlineLevel="0" collapsed="false">
      <c r="A439" s="8" t="n">
        <v>71755040</v>
      </c>
      <c r="B439" s="3" t="s">
        <v>327</v>
      </c>
      <c r="C439" s="9" t="n">
        <v>2</v>
      </c>
      <c r="D439" s="6" t="n">
        <v>44562</v>
      </c>
      <c r="E439" s="7" t="str">
        <f aca="false">IF(F439="Sterile",D439+3652, "NA")</f>
        <v>NA</v>
      </c>
    </row>
    <row r="440" customFormat="false" ht="43.3" hidden="false" customHeight="false" outlineLevel="0" collapsed="false">
      <c r="A440" s="8" t="n">
        <v>71755042</v>
      </c>
      <c r="B440" s="3" t="s">
        <v>328</v>
      </c>
      <c r="C440" s="9" t="n">
        <v>1</v>
      </c>
      <c r="D440" s="6" t="n">
        <v>44317</v>
      </c>
      <c r="E440" s="7" t="str">
        <f aca="false">IF(F440="Sterile",D440+3652, "NA")</f>
        <v>NA</v>
      </c>
    </row>
    <row r="441" customFormat="false" ht="43.3" hidden="false" customHeight="false" outlineLevel="0" collapsed="false">
      <c r="A441" s="8" t="n">
        <v>71755042</v>
      </c>
      <c r="B441" s="3" t="s">
        <v>329</v>
      </c>
      <c r="C441" s="9" t="n">
        <v>1</v>
      </c>
      <c r="D441" s="6" t="n">
        <v>44470</v>
      </c>
      <c r="E441" s="7" t="str">
        <f aca="false">IF(F441="Sterile",D441+3652, "NA")</f>
        <v>NA</v>
      </c>
    </row>
    <row r="442" customFormat="false" ht="43.3" hidden="false" customHeight="false" outlineLevel="0" collapsed="false">
      <c r="A442" s="8" t="n">
        <v>71755044</v>
      </c>
      <c r="B442" s="3" t="s">
        <v>330</v>
      </c>
      <c r="C442" s="9" t="n">
        <v>1</v>
      </c>
      <c r="D442" s="6" t="n">
        <v>44256</v>
      </c>
      <c r="E442" s="7" t="str">
        <f aca="false">IF(F442="Sterile",D442+3652, "NA")</f>
        <v>NA</v>
      </c>
    </row>
    <row r="443" customFormat="false" ht="43.3" hidden="false" customHeight="false" outlineLevel="0" collapsed="false">
      <c r="A443" s="8" t="n">
        <v>71755044</v>
      </c>
      <c r="B443" s="3" t="s">
        <v>331</v>
      </c>
      <c r="C443" s="9" t="n">
        <v>1</v>
      </c>
      <c r="D443" s="6" t="n">
        <v>44348</v>
      </c>
      <c r="E443" s="7" t="str">
        <f aca="false">IF(F443="Sterile",D443+3652, "NA")</f>
        <v>NA</v>
      </c>
    </row>
    <row r="444" customFormat="false" ht="43.3" hidden="false" customHeight="false" outlineLevel="0" collapsed="false">
      <c r="A444" s="8" t="n">
        <v>71755044</v>
      </c>
      <c r="B444" s="3" t="s">
        <v>332</v>
      </c>
      <c r="C444" s="9" t="n">
        <v>2</v>
      </c>
      <c r="D444" s="6" t="n">
        <v>44378</v>
      </c>
      <c r="E444" s="7" t="str">
        <f aca="false">IF(F444="Sterile",D444+3652, "NA")</f>
        <v>NA</v>
      </c>
    </row>
    <row r="445" customFormat="false" ht="43.3" hidden="false" customHeight="false" outlineLevel="0" collapsed="false">
      <c r="A445" s="3" t="n">
        <v>71770820</v>
      </c>
      <c r="B445" s="4" t="s">
        <v>333</v>
      </c>
      <c r="C445" s="5" t="n">
        <v>1</v>
      </c>
      <c r="D445" s="6" t="n">
        <v>43252</v>
      </c>
      <c r="E445" s="7" t="str">
        <f aca="false">IF(F445="Sterile",D445+3653, "NA")</f>
        <v>NA</v>
      </c>
    </row>
    <row r="446" customFormat="false" ht="43.3" hidden="false" customHeight="false" outlineLevel="0" collapsed="false">
      <c r="A446" s="8" t="n">
        <v>71770822</v>
      </c>
      <c r="B446" s="3" t="s">
        <v>334</v>
      </c>
      <c r="C446" s="9" t="n">
        <v>1</v>
      </c>
      <c r="D446" s="6" t="n">
        <v>44501</v>
      </c>
      <c r="E446" s="7" t="str">
        <f aca="false">IF(F446="Sterile",D446+3652, "NA")</f>
        <v>NA</v>
      </c>
    </row>
    <row r="447" customFormat="false" ht="43.3" hidden="false" customHeight="false" outlineLevel="0" collapsed="false">
      <c r="A447" s="8" t="n">
        <v>71770824</v>
      </c>
      <c r="B447" s="3" t="s">
        <v>335</v>
      </c>
      <c r="C447" s="9" t="n">
        <v>2</v>
      </c>
      <c r="D447" s="6" t="n">
        <v>44256</v>
      </c>
      <c r="E447" s="7" t="str">
        <f aca="false">IF(F447="Sterile",D447+3652, "NA")</f>
        <v>NA</v>
      </c>
    </row>
    <row r="448" customFormat="false" ht="43.3" hidden="false" customHeight="false" outlineLevel="0" collapsed="false">
      <c r="A448" s="8" t="n">
        <v>71770826</v>
      </c>
      <c r="B448" s="3" t="s">
        <v>336</v>
      </c>
      <c r="C448" s="9" t="n">
        <v>2</v>
      </c>
      <c r="D448" s="6" t="n">
        <v>44440</v>
      </c>
      <c r="E448" s="7" t="str">
        <f aca="false">IF(F448="Sterile",D448+3652, "NA")</f>
        <v>NA</v>
      </c>
    </row>
    <row r="449" customFormat="false" ht="43.3" hidden="false" customHeight="false" outlineLevel="0" collapsed="false">
      <c r="A449" s="3" t="n">
        <v>71770828</v>
      </c>
      <c r="B449" s="4" t="s">
        <v>337</v>
      </c>
      <c r="C449" s="5" t="n">
        <v>1</v>
      </c>
      <c r="D449" s="6" t="n">
        <v>44287</v>
      </c>
      <c r="E449" s="7" t="str">
        <f aca="false">IF(F449="Sterile",D449+3653, "NA")</f>
        <v>NA</v>
      </c>
    </row>
    <row r="450" customFormat="false" ht="43.3" hidden="false" customHeight="false" outlineLevel="0" collapsed="false">
      <c r="A450" s="3" t="n">
        <v>71770920</v>
      </c>
      <c r="B450" s="4" t="s">
        <v>338</v>
      </c>
      <c r="C450" s="5" t="n">
        <v>1</v>
      </c>
      <c r="D450" s="6" t="n">
        <v>42917</v>
      </c>
      <c r="E450" s="7" t="str">
        <f aca="false">IF(F450="Sterile",D450+3653, "NA")</f>
        <v>NA</v>
      </c>
    </row>
    <row r="451" customFormat="false" ht="43.3" hidden="false" customHeight="false" outlineLevel="0" collapsed="false">
      <c r="A451" s="3" t="n">
        <v>71770922</v>
      </c>
      <c r="B451" s="4" t="s">
        <v>339</v>
      </c>
      <c r="C451" s="5" t="n">
        <v>1</v>
      </c>
      <c r="D451" s="6" t="n">
        <v>44287</v>
      </c>
      <c r="E451" s="7" t="str">
        <f aca="false">IF(F451="Sterile",D451+3653, "NA")</f>
        <v>NA</v>
      </c>
    </row>
    <row r="452" customFormat="false" ht="43.3" hidden="false" customHeight="false" outlineLevel="0" collapsed="false">
      <c r="A452" s="3" t="n">
        <v>71770924</v>
      </c>
      <c r="B452" s="4" t="s">
        <v>340</v>
      </c>
      <c r="C452" s="5" t="n">
        <v>1</v>
      </c>
      <c r="D452" s="6" t="n">
        <v>44317</v>
      </c>
      <c r="E452" s="7" t="str">
        <f aca="false">IF(F452="Sterile",D452+3653, "NA")</f>
        <v>NA</v>
      </c>
    </row>
    <row r="453" customFormat="false" ht="43.3" hidden="false" customHeight="false" outlineLevel="0" collapsed="false">
      <c r="A453" s="8" t="n">
        <v>71770926</v>
      </c>
      <c r="B453" s="3" t="s">
        <v>341</v>
      </c>
      <c r="C453" s="9" t="n">
        <v>1</v>
      </c>
      <c r="D453" s="6" t="n">
        <v>44256</v>
      </c>
      <c r="E453" s="7" t="str">
        <f aca="false">IF(F453="Sterile",D453+3652, "NA")</f>
        <v>NA</v>
      </c>
    </row>
    <row r="454" customFormat="false" ht="43.3" hidden="false" customHeight="false" outlineLevel="0" collapsed="false">
      <c r="A454" s="3" t="n">
        <v>71770928</v>
      </c>
      <c r="B454" s="4" t="s">
        <v>342</v>
      </c>
      <c r="C454" s="5" t="n">
        <v>1</v>
      </c>
      <c r="D454" s="6" t="n">
        <v>43466</v>
      </c>
      <c r="E454" s="7" t="str">
        <f aca="false">IF(F454="Sterile",D454+3653, "NA")</f>
        <v>NA</v>
      </c>
    </row>
    <row r="455" customFormat="false" ht="43.3" hidden="false" customHeight="false" outlineLevel="0" collapsed="false">
      <c r="A455" s="8" t="n">
        <v>71800006</v>
      </c>
      <c r="B455" s="3" t="s">
        <v>343</v>
      </c>
      <c r="C455" s="9" t="n">
        <v>1</v>
      </c>
      <c r="D455" s="6" t="n">
        <v>43831</v>
      </c>
      <c r="E455" s="7" t="n">
        <v>47484</v>
      </c>
    </row>
    <row r="456" customFormat="false" ht="43.3" hidden="false" customHeight="false" outlineLevel="0" collapsed="false">
      <c r="A456" s="3" t="n">
        <v>71800006</v>
      </c>
      <c r="B456" s="4" t="s">
        <v>344</v>
      </c>
      <c r="C456" s="5" t="n">
        <v>1</v>
      </c>
      <c r="D456" s="6" t="n">
        <v>43831</v>
      </c>
      <c r="E456" s="7" t="str">
        <f aca="false">IF(F456="Sterile",D456+3653, "NA")</f>
        <v>NA</v>
      </c>
    </row>
    <row r="457" customFormat="false" ht="43.3" hidden="false" customHeight="false" outlineLevel="0" collapsed="false">
      <c r="A457" s="8" t="n">
        <v>71800008</v>
      </c>
      <c r="B457" s="3" t="s">
        <v>345</v>
      </c>
      <c r="C457" s="9" t="n">
        <f aca="false">3-1</f>
        <v>2</v>
      </c>
      <c r="D457" s="6" t="n">
        <v>44562</v>
      </c>
      <c r="E457" s="7" t="str">
        <f aca="false">IF(F457="Sterile",D457+3652, "NA")</f>
        <v>NA</v>
      </c>
    </row>
    <row r="458" customFormat="false" ht="43.3" hidden="false" customHeight="false" outlineLevel="0" collapsed="false">
      <c r="A458" s="8" t="n">
        <v>71800008</v>
      </c>
      <c r="B458" s="3" t="s">
        <v>346</v>
      </c>
      <c r="C458" s="9" t="n">
        <v>2</v>
      </c>
      <c r="D458" s="6" t="n">
        <v>44621</v>
      </c>
      <c r="E458" s="7" t="n">
        <v>48274</v>
      </c>
    </row>
    <row r="459" customFormat="false" ht="43.3" hidden="false" customHeight="false" outlineLevel="0" collapsed="false">
      <c r="A459" s="3" t="n">
        <v>71800008</v>
      </c>
      <c r="B459" s="4" t="s">
        <v>346</v>
      </c>
      <c r="C459" s="5" t="n">
        <v>1</v>
      </c>
      <c r="D459" s="6" t="n">
        <v>44621</v>
      </c>
      <c r="E459" s="7" t="str">
        <f aca="false">IF(F459="Sterile",D459+3653, "NA")</f>
        <v>NA</v>
      </c>
    </row>
    <row r="460" customFormat="false" ht="43.3" hidden="false" customHeight="false" outlineLevel="0" collapsed="false">
      <c r="A460" s="3" t="n">
        <v>71800008</v>
      </c>
      <c r="B460" s="4" t="s">
        <v>347</v>
      </c>
      <c r="C460" s="5" t="n">
        <v>1</v>
      </c>
      <c r="D460" s="6" t="n">
        <v>44621</v>
      </c>
      <c r="E460" s="7" t="str">
        <f aca="false">IF(F460="Sterile",D460+3653, "NA")</f>
        <v>NA</v>
      </c>
    </row>
    <row r="461" customFormat="false" ht="43.3" hidden="false" customHeight="false" outlineLevel="0" collapsed="false">
      <c r="A461" s="8" t="n">
        <v>71800010</v>
      </c>
      <c r="B461" s="3" t="s">
        <v>348</v>
      </c>
      <c r="C461" s="9" t="n">
        <f aca="false">2-1</f>
        <v>1</v>
      </c>
      <c r="D461" s="6" t="n">
        <v>44774</v>
      </c>
      <c r="E461" s="7" t="n">
        <v>48427</v>
      </c>
    </row>
    <row r="462" customFormat="false" ht="43.3" hidden="false" customHeight="false" outlineLevel="0" collapsed="false">
      <c r="A462" s="8" t="n">
        <v>71800010</v>
      </c>
      <c r="B462" s="3" t="s">
        <v>349</v>
      </c>
      <c r="C462" s="9" t="n">
        <v>4</v>
      </c>
      <c r="D462" s="6" t="n">
        <v>44774</v>
      </c>
      <c r="E462" s="7" t="n">
        <v>48427</v>
      </c>
    </row>
    <row r="463" customFormat="false" ht="43.3" hidden="false" customHeight="false" outlineLevel="0" collapsed="false">
      <c r="A463" s="3" t="n">
        <v>71800010</v>
      </c>
      <c r="B463" s="4" t="s">
        <v>349</v>
      </c>
      <c r="C463" s="5" t="n">
        <v>1</v>
      </c>
      <c r="D463" s="6" t="n">
        <v>44774</v>
      </c>
      <c r="E463" s="7" t="str">
        <f aca="false">IF(F463="Sterile",D463+3653, "NA")</f>
        <v>NA</v>
      </c>
    </row>
    <row r="464" customFormat="false" ht="43.3" hidden="false" customHeight="false" outlineLevel="0" collapsed="false">
      <c r="A464" s="3" t="n">
        <v>71800010</v>
      </c>
      <c r="B464" s="4" t="s">
        <v>350</v>
      </c>
      <c r="C464" s="5" t="n">
        <v>1</v>
      </c>
      <c r="D464" s="6" t="n">
        <v>44805</v>
      </c>
      <c r="E464" s="7" t="str">
        <f aca="false">IF(F464="Sterile",D464+3653, "NA")</f>
        <v>NA</v>
      </c>
    </row>
    <row r="465" customFormat="false" ht="43.3" hidden="false" customHeight="false" outlineLevel="0" collapsed="false">
      <c r="A465" s="3" t="n">
        <v>71800010</v>
      </c>
      <c r="B465" s="4" t="s">
        <v>350</v>
      </c>
      <c r="C465" s="5" t="n">
        <v>1</v>
      </c>
      <c r="D465" s="6" t="n">
        <v>44805</v>
      </c>
      <c r="E465" s="7" t="str">
        <f aca="false">IF(F465="Sterile",D465+3653, "NA")</f>
        <v>NA</v>
      </c>
    </row>
    <row r="466" customFormat="false" ht="43.3" hidden="false" customHeight="false" outlineLevel="0" collapsed="false">
      <c r="A466" s="8" t="n">
        <v>71800013</v>
      </c>
      <c r="B466" s="3" t="s">
        <v>351</v>
      </c>
      <c r="C466" s="9" t="n">
        <v>1</v>
      </c>
      <c r="D466" s="6" t="n">
        <v>44774</v>
      </c>
      <c r="E466" s="7" t="n">
        <v>48427</v>
      </c>
    </row>
    <row r="467" customFormat="false" ht="43.3" hidden="false" customHeight="false" outlineLevel="0" collapsed="false">
      <c r="A467" s="8" t="n">
        <v>71800013</v>
      </c>
      <c r="B467" s="3" t="s">
        <v>352</v>
      </c>
      <c r="C467" s="9" t="n">
        <v>1</v>
      </c>
      <c r="D467" s="6" t="n">
        <v>44805</v>
      </c>
      <c r="E467" s="7" t="n">
        <v>48458</v>
      </c>
    </row>
    <row r="468" customFormat="false" ht="43.3" hidden="false" customHeight="false" outlineLevel="0" collapsed="false">
      <c r="A468" s="8" t="n">
        <v>71800016</v>
      </c>
      <c r="B468" s="3" t="s">
        <v>353</v>
      </c>
      <c r="C468" s="9" t="n">
        <v>1</v>
      </c>
      <c r="D468" s="6" t="n">
        <v>44440</v>
      </c>
      <c r="E468" s="7" t="str">
        <f aca="false">IF(F468="Sterile",D468+3652, "NA")</f>
        <v>NA</v>
      </c>
    </row>
    <row r="469" customFormat="false" ht="43.3" hidden="false" customHeight="false" outlineLevel="0" collapsed="false">
      <c r="A469" s="8" t="n">
        <v>71800106</v>
      </c>
      <c r="B469" s="3" t="s">
        <v>354</v>
      </c>
      <c r="C469" s="9" t="n">
        <f aca="false">2-1</f>
        <v>1</v>
      </c>
      <c r="D469" s="6" t="n">
        <v>43891</v>
      </c>
      <c r="E469" s="7" t="str">
        <f aca="false">IF(F469="Sterile",D469+3652, "NA")</f>
        <v>NA</v>
      </c>
    </row>
    <row r="470" customFormat="false" ht="43.3" hidden="false" customHeight="false" outlineLevel="0" collapsed="false">
      <c r="A470" s="3" t="n">
        <v>71800106</v>
      </c>
      <c r="B470" s="4" t="s">
        <v>355</v>
      </c>
      <c r="C470" s="5" t="n">
        <v>1</v>
      </c>
      <c r="D470" s="6" t="n">
        <v>43891</v>
      </c>
      <c r="E470" s="7" t="str">
        <f aca="false">IF(F470="Sterile",D470+3653, "NA")</f>
        <v>NA</v>
      </c>
    </row>
    <row r="471" customFormat="false" ht="43.3" hidden="false" customHeight="false" outlineLevel="0" collapsed="false">
      <c r="A471" s="3" t="n">
        <v>71800106</v>
      </c>
      <c r="B471" s="4" t="s">
        <v>355</v>
      </c>
      <c r="C471" s="5" t="n">
        <v>2</v>
      </c>
      <c r="D471" s="6" t="n">
        <v>43891</v>
      </c>
      <c r="E471" s="7" t="str">
        <f aca="false">IF(F471="Sterile",D471+3653, "NA")</f>
        <v>NA</v>
      </c>
    </row>
    <row r="472" customFormat="false" ht="43.3" hidden="false" customHeight="false" outlineLevel="0" collapsed="false">
      <c r="A472" s="3" t="n">
        <v>71800106</v>
      </c>
      <c r="B472" s="4" t="s">
        <v>355</v>
      </c>
      <c r="C472" s="5" t="n">
        <v>1</v>
      </c>
      <c r="D472" s="6" t="n">
        <v>43891</v>
      </c>
      <c r="E472" s="7" t="str">
        <f aca="false">IF(F472="Sterile",D472+3653, "NA")</f>
        <v>NA</v>
      </c>
    </row>
    <row r="473" customFormat="false" ht="43.3" hidden="false" customHeight="false" outlineLevel="0" collapsed="false">
      <c r="A473" s="8" t="n">
        <v>71800108</v>
      </c>
      <c r="B473" s="3" t="s">
        <v>356</v>
      </c>
      <c r="C473" s="9" t="n">
        <v>2</v>
      </c>
      <c r="D473" s="6" t="n">
        <v>44501</v>
      </c>
      <c r="E473" s="7" t="str">
        <f aca="false">IF(F473="Sterile",D473+3652, "NA")</f>
        <v>NA</v>
      </c>
    </row>
    <row r="474" customFormat="false" ht="43.3" hidden="false" customHeight="false" outlineLevel="0" collapsed="false">
      <c r="A474" s="3" t="n">
        <v>71800108</v>
      </c>
      <c r="B474" s="4" t="s">
        <v>357</v>
      </c>
      <c r="C474" s="5" t="n">
        <v>2</v>
      </c>
      <c r="D474" s="6" t="n">
        <v>44562</v>
      </c>
      <c r="E474" s="7" t="str">
        <f aca="false">IF(F474="Sterile",D474+3653, "NA")</f>
        <v>NA</v>
      </c>
    </row>
    <row r="475" customFormat="false" ht="43.3" hidden="false" customHeight="false" outlineLevel="0" collapsed="false">
      <c r="A475" s="3" t="n">
        <v>71800108</v>
      </c>
      <c r="B475" s="4" t="s">
        <v>357</v>
      </c>
      <c r="C475" s="5" t="n">
        <v>1</v>
      </c>
      <c r="D475" s="6" t="n">
        <v>44562</v>
      </c>
      <c r="E475" s="7" t="str">
        <f aca="false">IF(F475="Sterile",D475+3653, "NA")</f>
        <v>NA</v>
      </c>
    </row>
    <row r="476" customFormat="false" ht="43.3" hidden="false" customHeight="false" outlineLevel="0" collapsed="false">
      <c r="A476" s="8" t="n">
        <v>71800110</v>
      </c>
      <c r="B476" s="3" t="s">
        <v>358</v>
      </c>
      <c r="C476" s="9" t="n">
        <f aca="false">5-1</f>
        <v>4</v>
      </c>
      <c r="D476" s="6" t="n">
        <v>44743</v>
      </c>
      <c r="E476" s="7" t="n">
        <v>48396</v>
      </c>
    </row>
    <row r="477" customFormat="false" ht="43.3" hidden="false" customHeight="false" outlineLevel="0" collapsed="false">
      <c r="A477" s="3" t="n">
        <v>71800110</v>
      </c>
      <c r="B477" s="4" t="s">
        <v>359</v>
      </c>
      <c r="C477" s="5" t="n">
        <v>1</v>
      </c>
      <c r="D477" s="6" t="n">
        <v>44743</v>
      </c>
      <c r="E477" s="7" t="str">
        <f aca="false">IF(F477="Sterile",D477+3653, "NA")</f>
        <v>NA</v>
      </c>
    </row>
    <row r="478" customFormat="false" ht="43.3" hidden="false" customHeight="false" outlineLevel="0" collapsed="false">
      <c r="A478" s="8" t="n">
        <v>71800113</v>
      </c>
      <c r="B478" s="3" t="s">
        <v>360</v>
      </c>
      <c r="C478" s="9" t="n">
        <v>1</v>
      </c>
      <c r="D478" s="6" t="n">
        <v>44805</v>
      </c>
      <c r="E478" s="7" t="n">
        <v>48458</v>
      </c>
    </row>
    <row r="479" customFormat="false" ht="43.3" hidden="false" customHeight="false" outlineLevel="0" collapsed="false">
      <c r="A479" s="8" t="n">
        <v>71800204</v>
      </c>
      <c r="B479" s="3" t="s">
        <v>361</v>
      </c>
      <c r="C479" s="9" t="n">
        <v>1</v>
      </c>
      <c r="D479" s="6" t="n">
        <v>44562</v>
      </c>
      <c r="E479" s="7" t="str">
        <f aca="false">IF(F479="Sterile",D479+3652, "NA")</f>
        <v>NA</v>
      </c>
    </row>
    <row r="480" customFormat="false" ht="43.3" hidden="false" customHeight="false" outlineLevel="0" collapsed="false">
      <c r="A480" s="3" t="n">
        <v>71800204</v>
      </c>
      <c r="B480" s="4" t="s">
        <v>362</v>
      </c>
      <c r="C480" s="5" t="n">
        <v>1</v>
      </c>
      <c r="D480" s="6" t="n">
        <v>44562</v>
      </c>
      <c r="E480" s="7" t="str">
        <f aca="false">IF(F480="Sterile",D480+3653, "NA")</f>
        <v>NA</v>
      </c>
    </row>
    <row r="481" customFormat="false" ht="43.3" hidden="false" customHeight="false" outlineLevel="0" collapsed="false">
      <c r="A481" s="8" t="n">
        <v>71800206</v>
      </c>
      <c r="B481" s="4" t="s">
        <v>363</v>
      </c>
      <c r="C481" s="5" t="n">
        <v>1</v>
      </c>
      <c r="D481" s="6" t="n">
        <v>44682</v>
      </c>
      <c r="E481" s="7" t="str">
        <f aca="false">IF(F481="Sterile",D481+3652, "NA")</f>
        <v>NA</v>
      </c>
    </row>
    <row r="482" customFormat="false" ht="43.3" hidden="false" customHeight="false" outlineLevel="0" collapsed="false">
      <c r="A482" s="8" t="n">
        <v>71800206</v>
      </c>
      <c r="B482" s="3" t="s">
        <v>364</v>
      </c>
      <c r="C482" s="9" t="n">
        <v>1</v>
      </c>
      <c r="D482" s="6" t="n">
        <v>44774</v>
      </c>
      <c r="E482" s="7" t="n">
        <v>48427</v>
      </c>
    </row>
    <row r="483" customFormat="false" ht="43.3" hidden="false" customHeight="false" outlineLevel="0" collapsed="false">
      <c r="A483" s="8" t="n">
        <v>71800206</v>
      </c>
      <c r="B483" s="3" t="s">
        <v>365</v>
      </c>
      <c r="C483" s="9" t="n">
        <v>1</v>
      </c>
      <c r="D483" s="6" t="n">
        <v>44805</v>
      </c>
      <c r="E483" s="7" t="n">
        <v>48458</v>
      </c>
    </row>
    <row r="484" customFormat="false" ht="43.3" hidden="false" customHeight="false" outlineLevel="0" collapsed="false">
      <c r="A484" s="3" t="n">
        <v>71800206</v>
      </c>
      <c r="B484" s="4" t="s">
        <v>365</v>
      </c>
      <c r="C484" s="5" t="n">
        <v>1</v>
      </c>
      <c r="D484" s="6" t="n">
        <v>44805</v>
      </c>
      <c r="E484" s="7" t="str">
        <f aca="false">IF(F484="Sterile",D484+3653, "NA")</f>
        <v>NA</v>
      </c>
    </row>
    <row r="485" customFormat="false" ht="43.3" hidden="false" customHeight="false" outlineLevel="0" collapsed="false">
      <c r="A485" s="3" t="n">
        <v>71800208</v>
      </c>
      <c r="B485" s="4" t="s">
        <v>366</v>
      </c>
      <c r="C485" s="5" t="n">
        <v>1</v>
      </c>
      <c r="D485" s="6" t="n">
        <v>43862</v>
      </c>
      <c r="E485" s="7" t="str">
        <f aca="false">IF(F485="Sterile",D485+3653, "NA")</f>
        <v>NA</v>
      </c>
    </row>
    <row r="486" customFormat="false" ht="43.3" hidden="false" customHeight="false" outlineLevel="0" collapsed="false">
      <c r="A486" s="3" t="n">
        <v>71800210</v>
      </c>
      <c r="B486" s="4" t="s">
        <v>367</v>
      </c>
      <c r="C486" s="5" t="n">
        <v>1</v>
      </c>
      <c r="D486" s="6" t="n">
        <v>43586</v>
      </c>
      <c r="E486" s="7" t="str">
        <f aca="false">IF(F486="Sterile",D486+3653, "NA")</f>
        <v>NA</v>
      </c>
    </row>
    <row r="487" customFormat="false" ht="43.3" hidden="false" customHeight="false" outlineLevel="0" collapsed="false">
      <c r="A487" s="3" t="n">
        <v>71800213</v>
      </c>
      <c r="B487" s="4" t="s">
        <v>368</v>
      </c>
      <c r="C487" s="5" t="n">
        <v>1</v>
      </c>
      <c r="D487" s="6" t="n">
        <v>43405</v>
      </c>
      <c r="E487" s="7" t="str">
        <f aca="false">IF(F487="Sterile",D487+3653, "NA")</f>
        <v>NA</v>
      </c>
    </row>
    <row r="488" customFormat="false" ht="43.3" hidden="false" customHeight="false" outlineLevel="0" collapsed="false">
      <c r="A488" s="3" t="n">
        <v>71800213</v>
      </c>
      <c r="B488" s="4" t="s">
        <v>369</v>
      </c>
      <c r="C488" s="5" t="n">
        <v>1</v>
      </c>
      <c r="D488" s="6" t="n">
        <v>43739</v>
      </c>
      <c r="E488" s="7" t="str">
        <f aca="false">IF(F488="Sterile",D488+3653, "NA")</f>
        <v>NA</v>
      </c>
    </row>
    <row r="489" customFormat="false" ht="43.3" hidden="false" customHeight="false" outlineLevel="0" collapsed="false">
      <c r="A489" s="8" t="n">
        <v>71800306</v>
      </c>
      <c r="B489" s="3" t="s">
        <v>370</v>
      </c>
      <c r="C489" s="9" t="n">
        <f aca="false">2-1+1</f>
        <v>2</v>
      </c>
      <c r="D489" s="6" t="n">
        <v>44743</v>
      </c>
      <c r="E489" s="7" t="n">
        <v>48396</v>
      </c>
    </row>
    <row r="490" customFormat="false" ht="43.3" hidden="false" customHeight="false" outlineLevel="0" collapsed="false">
      <c r="A490" s="8" t="n">
        <v>71800310</v>
      </c>
      <c r="B490" s="3" t="s">
        <v>371</v>
      </c>
      <c r="C490" s="9" t="n">
        <v>1</v>
      </c>
      <c r="D490" s="6" t="n">
        <v>44593</v>
      </c>
      <c r="E490" s="7" t="str">
        <f aca="false">IF(F490="Sterile",D490+3652, "NA")</f>
        <v>NA</v>
      </c>
    </row>
    <row r="491" customFormat="false" ht="43.3" hidden="false" customHeight="false" outlineLevel="0" collapsed="false">
      <c r="A491" s="8" t="n">
        <v>71800404</v>
      </c>
      <c r="B491" s="3" t="s">
        <v>372</v>
      </c>
      <c r="C491" s="9" t="n">
        <v>1</v>
      </c>
      <c r="D491" s="6" t="n">
        <v>43466</v>
      </c>
      <c r="E491" s="7" t="n">
        <v>47119</v>
      </c>
    </row>
    <row r="492" customFormat="false" ht="43.3" hidden="false" customHeight="false" outlineLevel="0" collapsed="false">
      <c r="A492" s="8" t="n">
        <v>71800406</v>
      </c>
      <c r="B492" s="3" t="s">
        <v>373</v>
      </c>
      <c r="C492" s="9" t="n">
        <v>1</v>
      </c>
      <c r="D492" s="6" t="n">
        <v>43405</v>
      </c>
      <c r="E492" s="7" t="str">
        <f aca="false">IF(F492="Sterile",D492+3652, "NA")</f>
        <v>NA</v>
      </c>
    </row>
    <row r="493" customFormat="false" ht="43.3" hidden="false" customHeight="false" outlineLevel="0" collapsed="false">
      <c r="A493" s="8" t="n">
        <v>71800406</v>
      </c>
      <c r="B493" s="3" t="s">
        <v>374</v>
      </c>
      <c r="C493" s="9" t="n">
        <v>1</v>
      </c>
      <c r="D493" s="6" t="n">
        <v>43525</v>
      </c>
      <c r="E493" s="7" t="n">
        <v>47178</v>
      </c>
    </row>
    <row r="494" customFormat="false" ht="43.3" hidden="false" customHeight="false" outlineLevel="0" collapsed="false">
      <c r="A494" s="8" t="n">
        <v>71800406</v>
      </c>
      <c r="B494" s="3" t="s">
        <v>375</v>
      </c>
      <c r="C494" s="9" t="n">
        <v>1</v>
      </c>
      <c r="D494" s="6" t="n">
        <v>43709</v>
      </c>
      <c r="E494" s="7" t="n">
        <v>47362</v>
      </c>
    </row>
    <row r="495" customFormat="false" ht="43.3" hidden="false" customHeight="false" outlineLevel="0" collapsed="false">
      <c r="A495" s="8" t="n">
        <v>71800408</v>
      </c>
      <c r="B495" s="3" t="s">
        <v>376</v>
      </c>
      <c r="C495" s="9" t="n">
        <v>1</v>
      </c>
      <c r="D495" s="6" t="n">
        <v>43617</v>
      </c>
      <c r="E495" s="7" t="n">
        <v>47362</v>
      </c>
    </row>
    <row r="496" customFormat="false" ht="43.3" hidden="false" customHeight="false" outlineLevel="0" collapsed="false">
      <c r="A496" s="8" t="n">
        <v>71800408</v>
      </c>
      <c r="B496" s="3" t="s">
        <v>377</v>
      </c>
      <c r="C496" s="9" t="n">
        <v>1</v>
      </c>
      <c r="D496" s="6" t="n">
        <v>43709</v>
      </c>
      <c r="E496" s="7" t="n">
        <v>47362</v>
      </c>
    </row>
    <row r="497" customFormat="false" ht="43.3" hidden="false" customHeight="false" outlineLevel="0" collapsed="false">
      <c r="A497" s="3" t="n">
        <v>71800408</v>
      </c>
      <c r="B497" s="4" t="s">
        <v>377</v>
      </c>
      <c r="C497" s="5" t="n">
        <v>1</v>
      </c>
      <c r="D497" s="6" t="n">
        <v>43709</v>
      </c>
      <c r="E497" s="7" t="str">
        <f aca="false">IF(F497="Sterile",D497+3653, "NA")</f>
        <v>NA</v>
      </c>
    </row>
    <row r="498" customFormat="false" ht="43.3" hidden="false" customHeight="false" outlineLevel="0" collapsed="false">
      <c r="A498" s="8" t="n">
        <v>71800410</v>
      </c>
      <c r="B498" s="3" t="s">
        <v>378</v>
      </c>
      <c r="C498" s="9" t="n">
        <v>1</v>
      </c>
      <c r="D498" s="6" t="n">
        <v>43221</v>
      </c>
      <c r="E498" s="7" t="n">
        <v>46874</v>
      </c>
    </row>
    <row r="499" customFormat="false" ht="43.3" hidden="false" customHeight="false" outlineLevel="0" collapsed="false">
      <c r="A499" s="8" t="n">
        <v>71800506</v>
      </c>
      <c r="B499" s="3" t="s">
        <v>379</v>
      </c>
      <c r="C499" s="9" t="n">
        <v>1</v>
      </c>
      <c r="D499" s="6" t="n">
        <v>43709</v>
      </c>
      <c r="E499" s="7" t="n">
        <v>47362</v>
      </c>
    </row>
    <row r="500" customFormat="false" ht="43.3" hidden="false" customHeight="false" outlineLevel="0" collapsed="false">
      <c r="A500" s="8" t="n">
        <v>71800506</v>
      </c>
      <c r="B500" s="3" t="s">
        <v>380</v>
      </c>
      <c r="C500" s="9" t="n">
        <v>1</v>
      </c>
      <c r="D500" s="6" t="n">
        <v>43922</v>
      </c>
      <c r="E500" s="7" t="str">
        <f aca="false">IF(F500="Sterile",D500+3652, "NA")</f>
        <v>NA</v>
      </c>
    </row>
    <row r="501" customFormat="false" ht="43.3" hidden="false" customHeight="false" outlineLevel="0" collapsed="false">
      <c r="A501" s="8" t="n">
        <v>71800508</v>
      </c>
      <c r="B501" s="3" t="s">
        <v>381</v>
      </c>
      <c r="C501" s="9" t="n">
        <v>1</v>
      </c>
      <c r="D501" s="6" t="n">
        <v>43405</v>
      </c>
      <c r="E501" s="7" t="n">
        <v>47058</v>
      </c>
    </row>
    <row r="502" customFormat="false" ht="43.3" hidden="false" customHeight="false" outlineLevel="0" collapsed="false">
      <c r="A502" s="8" t="n">
        <v>71800508</v>
      </c>
      <c r="B502" s="3" t="s">
        <v>382</v>
      </c>
      <c r="C502" s="9" t="n">
        <v>1</v>
      </c>
      <c r="D502" s="6" t="n">
        <v>43709</v>
      </c>
      <c r="E502" s="7" t="n">
        <v>47362</v>
      </c>
    </row>
    <row r="503" customFormat="false" ht="43.3" hidden="false" customHeight="false" outlineLevel="0" collapsed="false">
      <c r="A503" s="8" t="n">
        <v>71800510</v>
      </c>
      <c r="B503" s="3" t="s">
        <v>383</v>
      </c>
      <c r="C503" s="9" t="n">
        <v>1</v>
      </c>
      <c r="D503" s="6" t="n">
        <v>43405</v>
      </c>
      <c r="E503" s="7" t="n">
        <v>47058</v>
      </c>
    </row>
    <row r="504" customFormat="false" ht="43.3" hidden="false" customHeight="false" outlineLevel="0" collapsed="false">
      <c r="A504" s="8" t="n">
        <v>71800510</v>
      </c>
      <c r="B504" s="3" t="s">
        <v>384</v>
      </c>
      <c r="C504" s="9" t="n">
        <v>1</v>
      </c>
      <c r="D504" s="6" t="n">
        <v>43497</v>
      </c>
      <c r="E504" s="7" t="n">
        <v>47150</v>
      </c>
    </row>
    <row r="505" customFormat="false" ht="43.3" hidden="false" customHeight="false" outlineLevel="0" collapsed="false">
      <c r="A505" s="3" t="n">
        <v>71801006</v>
      </c>
      <c r="B505" s="4" t="s">
        <v>385</v>
      </c>
      <c r="C505" s="5" t="n">
        <v>1</v>
      </c>
      <c r="D505" s="6" t="n">
        <v>43313</v>
      </c>
      <c r="E505" s="7" t="str">
        <f aca="false">IF(F505="Sterile",D505+3653, "NA")</f>
        <v>NA</v>
      </c>
    </row>
    <row r="506" customFormat="false" ht="43.3" hidden="false" customHeight="false" outlineLevel="0" collapsed="false">
      <c r="A506" s="3" t="n">
        <v>71801006</v>
      </c>
      <c r="B506" s="4" t="s">
        <v>386</v>
      </c>
      <c r="C506" s="5" t="n">
        <v>1</v>
      </c>
      <c r="D506" s="6" t="n">
        <v>43525</v>
      </c>
      <c r="E506" s="7" t="str">
        <f aca="false">IF(F506="Sterile",D506+3653, "NA")</f>
        <v>NA</v>
      </c>
    </row>
    <row r="507" customFormat="false" ht="43.3" hidden="false" customHeight="false" outlineLevel="0" collapsed="false">
      <c r="A507" s="8" t="n">
        <v>71801008</v>
      </c>
      <c r="B507" s="3" t="s">
        <v>387</v>
      </c>
      <c r="C507" s="9" t="n">
        <v>3</v>
      </c>
      <c r="D507" s="6" t="n">
        <v>43862</v>
      </c>
      <c r="E507" s="7" t="n">
        <v>47515</v>
      </c>
    </row>
    <row r="508" customFormat="false" ht="43.3" hidden="false" customHeight="false" outlineLevel="0" collapsed="false">
      <c r="A508" s="3" t="n">
        <v>71801008</v>
      </c>
      <c r="B508" s="4" t="s">
        <v>387</v>
      </c>
      <c r="C508" s="5" t="n">
        <v>1</v>
      </c>
      <c r="D508" s="6" t="n">
        <v>43862</v>
      </c>
      <c r="E508" s="7" t="str">
        <f aca="false">IF(F508="Sterile",D508+3653, "NA")</f>
        <v>NA</v>
      </c>
    </row>
    <row r="509" customFormat="false" ht="43.3" hidden="false" customHeight="false" outlineLevel="0" collapsed="false">
      <c r="A509" s="3" t="n">
        <v>71801008</v>
      </c>
      <c r="B509" s="4" t="s">
        <v>387</v>
      </c>
      <c r="C509" s="5" t="n">
        <v>1</v>
      </c>
      <c r="D509" s="6" t="n">
        <v>43862</v>
      </c>
      <c r="E509" s="7" t="str">
        <f aca="false">IF(F509="Sterile",D509+3653, "NA")</f>
        <v>NA</v>
      </c>
    </row>
    <row r="510" customFormat="false" ht="43.3" hidden="false" customHeight="false" outlineLevel="0" collapsed="false">
      <c r="A510" s="3" t="n">
        <v>71801010</v>
      </c>
      <c r="B510" s="4" t="s">
        <v>388</v>
      </c>
      <c r="C510" s="5" t="n">
        <v>1</v>
      </c>
      <c r="D510" s="6" t="n">
        <v>43862</v>
      </c>
      <c r="E510" s="7" t="str">
        <f aca="false">IF(F510="Sterile",D510+3653, "NA")</f>
        <v>NA</v>
      </c>
    </row>
    <row r="511" customFormat="false" ht="43.3" hidden="false" customHeight="false" outlineLevel="0" collapsed="false">
      <c r="A511" s="8" t="n">
        <v>71801010</v>
      </c>
      <c r="B511" s="3" t="s">
        <v>389</v>
      </c>
      <c r="C511" s="9" t="n">
        <v>1</v>
      </c>
      <c r="D511" s="6" t="n">
        <v>43862</v>
      </c>
      <c r="E511" s="7" t="n">
        <v>47515</v>
      </c>
    </row>
    <row r="512" customFormat="false" ht="43.3" hidden="false" customHeight="false" outlineLevel="0" collapsed="false">
      <c r="A512" s="3" t="n">
        <v>71801010</v>
      </c>
      <c r="B512" s="4" t="s">
        <v>389</v>
      </c>
      <c r="C512" s="5" t="n">
        <v>1</v>
      </c>
      <c r="D512" s="6" t="n">
        <v>43862</v>
      </c>
      <c r="E512" s="7" t="str">
        <f aca="false">IF(F512="Sterile",D512+3653, "NA")</f>
        <v>NA</v>
      </c>
    </row>
    <row r="513" customFormat="false" ht="43.3" hidden="false" customHeight="false" outlineLevel="0" collapsed="false">
      <c r="A513" s="8" t="n">
        <v>71801013</v>
      </c>
      <c r="B513" s="3" t="s">
        <v>390</v>
      </c>
      <c r="C513" s="9" t="n">
        <v>2</v>
      </c>
      <c r="D513" s="6" t="n">
        <v>43770</v>
      </c>
      <c r="E513" s="7" t="n">
        <v>47423</v>
      </c>
    </row>
    <row r="514" customFormat="false" ht="43.3" hidden="false" customHeight="false" outlineLevel="0" collapsed="false">
      <c r="A514" s="3" t="n">
        <v>71801106</v>
      </c>
      <c r="B514" s="4" t="s">
        <v>391</v>
      </c>
      <c r="C514" s="5" t="n">
        <v>1</v>
      </c>
      <c r="D514" s="6" t="n">
        <v>43466</v>
      </c>
      <c r="E514" s="7" t="str">
        <f aca="false">IF(F514="Sterile",D514+3653, "NA")</f>
        <v>NA</v>
      </c>
    </row>
    <row r="515" customFormat="false" ht="43.3" hidden="false" customHeight="false" outlineLevel="0" collapsed="false">
      <c r="A515" s="8" t="n">
        <v>71801108</v>
      </c>
      <c r="B515" s="3" t="s">
        <v>392</v>
      </c>
      <c r="C515" s="9" t="n">
        <f aca="false">2-1</f>
        <v>1</v>
      </c>
      <c r="D515" s="6" t="n">
        <v>43739</v>
      </c>
      <c r="E515" s="7" t="n">
        <v>47392</v>
      </c>
    </row>
    <row r="516" customFormat="false" ht="43.3" hidden="false" customHeight="false" outlineLevel="0" collapsed="false">
      <c r="A516" s="3" t="n">
        <v>71801108</v>
      </c>
      <c r="B516" s="4" t="s">
        <v>393</v>
      </c>
      <c r="C516" s="5" t="n">
        <v>1</v>
      </c>
      <c r="D516" s="6" t="n">
        <v>43770</v>
      </c>
      <c r="E516" s="7" t="str">
        <f aca="false">IF(F516="Sterile",D516+3653, "NA")</f>
        <v>NA</v>
      </c>
    </row>
    <row r="517" customFormat="false" ht="43.3" hidden="false" customHeight="false" outlineLevel="0" collapsed="false">
      <c r="A517" s="3" t="n">
        <v>71801108</v>
      </c>
      <c r="B517" s="4" t="s">
        <v>393</v>
      </c>
      <c r="C517" s="5" t="n">
        <v>1</v>
      </c>
      <c r="D517" s="6" t="n">
        <v>43770</v>
      </c>
      <c r="E517" s="7" t="str">
        <f aca="false">IF(F517="Sterile",D517+3653, "NA")</f>
        <v>NA</v>
      </c>
    </row>
    <row r="518" customFormat="false" ht="43.3" hidden="false" customHeight="false" outlineLevel="0" collapsed="false">
      <c r="A518" s="3" t="n">
        <v>71801110</v>
      </c>
      <c r="B518" s="4" t="s">
        <v>394</v>
      </c>
      <c r="C518" s="5" t="n">
        <v>1</v>
      </c>
      <c r="D518" s="6" t="n">
        <v>43862</v>
      </c>
      <c r="E518" s="7" t="str">
        <f aca="false">IF(F518="Sterile",D518+3653, "NA")</f>
        <v>NA</v>
      </c>
    </row>
    <row r="519" customFormat="false" ht="43.3" hidden="false" customHeight="false" outlineLevel="0" collapsed="false">
      <c r="A519" s="8" t="n">
        <v>71801110</v>
      </c>
      <c r="B519" s="3" t="s">
        <v>395</v>
      </c>
      <c r="C519" s="9" t="n">
        <v>1</v>
      </c>
      <c r="D519" s="6" t="n">
        <v>43862</v>
      </c>
      <c r="E519" s="7" t="n">
        <v>47515</v>
      </c>
    </row>
    <row r="520" customFormat="false" ht="43.3" hidden="false" customHeight="false" outlineLevel="0" collapsed="false">
      <c r="A520" s="8" t="n">
        <v>71801110</v>
      </c>
      <c r="B520" s="3" t="s">
        <v>396</v>
      </c>
      <c r="C520" s="9" t="n">
        <v>1</v>
      </c>
      <c r="D520" s="6" t="n">
        <v>44287</v>
      </c>
      <c r="E520" s="7" t="str">
        <f aca="false">IF(F520="Sterile",D520+3652, "NA")</f>
        <v>NA</v>
      </c>
    </row>
    <row r="521" customFormat="false" ht="43.3" hidden="false" customHeight="false" outlineLevel="0" collapsed="false">
      <c r="A521" s="3" t="n">
        <v>71801110</v>
      </c>
      <c r="B521" s="4" t="s">
        <v>396</v>
      </c>
      <c r="C521" s="5" t="n">
        <v>1</v>
      </c>
      <c r="D521" s="6" t="n">
        <v>44287</v>
      </c>
      <c r="E521" s="7" t="str">
        <f aca="false">IF(F521="Sterile",D521+3653, "NA")</f>
        <v>NA</v>
      </c>
    </row>
    <row r="522" customFormat="false" ht="43.3" hidden="false" customHeight="false" outlineLevel="0" collapsed="false">
      <c r="A522" s="8" t="n">
        <v>71801113</v>
      </c>
      <c r="B522" s="3" t="s">
        <v>397</v>
      </c>
      <c r="C522" s="9" t="n">
        <v>1</v>
      </c>
      <c r="D522" s="6" t="n">
        <v>43678</v>
      </c>
      <c r="E522" s="7" t="n">
        <v>47331</v>
      </c>
    </row>
    <row r="523" customFormat="false" ht="43.3" hidden="false" customHeight="false" outlineLevel="0" collapsed="false">
      <c r="A523" s="8" t="n">
        <v>71801113</v>
      </c>
      <c r="B523" s="3" t="s">
        <v>398</v>
      </c>
      <c r="C523" s="9" t="n">
        <v>1</v>
      </c>
      <c r="D523" s="6" t="n">
        <v>43709</v>
      </c>
      <c r="E523" s="7" t="n">
        <v>47362</v>
      </c>
    </row>
    <row r="524" customFormat="false" ht="43.3" hidden="false" customHeight="false" outlineLevel="0" collapsed="false">
      <c r="A524" s="3" t="n">
        <v>71801202</v>
      </c>
      <c r="B524" s="3" t="s">
        <v>399</v>
      </c>
      <c r="C524" s="9" t="n">
        <v>2</v>
      </c>
      <c r="D524" s="6" t="n">
        <v>44166</v>
      </c>
      <c r="E524" s="7" t="str">
        <f aca="false">IF(F524="Sterile",D524+1826, "NA")</f>
        <v>NA</v>
      </c>
    </row>
    <row r="525" customFormat="false" ht="43.3" hidden="false" customHeight="false" outlineLevel="0" collapsed="false">
      <c r="A525" s="3" t="n">
        <v>71801203</v>
      </c>
      <c r="B525" s="3" t="s">
        <v>400</v>
      </c>
      <c r="C525" s="9" t="n">
        <v>1</v>
      </c>
      <c r="D525" s="6" t="n">
        <v>43556</v>
      </c>
      <c r="E525" s="7" t="str">
        <f aca="false">IF(F525="Sterile",D525+1827, "NA")</f>
        <v>NA</v>
      </c>
    </row>
    <row r="526" customFormat="false" ht="43.3" hidden="false" customHeight="false" outlineLevel="0" collapsed="false">
      <c r="A526" s="3" t="n">
        <v>71821210</v>
      </c>
      <c r="B526" s="4" t="s">
        <v>401</v>
      </c>
      <c r="C526" s="5" t="n">
        <f aca="false">8-2-1+2</f>
        <v>7</v>
      </c>
      <c r="D526" s="6" t="n">
        <v>44958</v>
      </c>
      <c r="E526" s="7" t="str">
        <f aca="false">IF(F526="Sterile",D526+3651, "NA")</f>
        <v>NA</v>
      </c>
    </row>
    <row r="527" customFormat="false" ht="43.3" hidden="false" customHeight="false" outlineLevel="0" collapsed="false">
      <c r="A527" s="3" t="n">
        <v>71821210</v>
      </c>
      <c r="B527" s="4" t="s">
        <v>401</v>
      </c>
      <c r="C527" s="5" t="n">
        <f aca="false">18-8</f>
        <v>10</v>
      </c>
      <c r="D527" s="6" t="n">
        <v>44958</v>
      </c>
      <c r="E527" s="7" t="str">
        <f aca="false">IF(F527="Sterile",D527+3653, "NA")</f>
        <v>NA</v>
      </c>
    </row>
    <row r="528" customFormat="false" ht="43.3" hidden="false" customHeight="false" outlineLevel="0" collapsed="false">
      <c r="A528" s="3" t="n">
        <v>71821210</v>
      </c>
      <c r="B528" s="4" t="s">
        <v>401</v>
      </c>
      <c r="C528" s="5" t="n">
        <v>2</v>
      </c>
      <c r="D528" s="6" t="n">
        <v>44958</v>
      </c>
      <c r="E528" s="7" t="str">
        <f aca="false">IF(F528="Sterile",D528+3653, "NA")</f>
        <v>NA</v>
      </c>
    </row>
    <row r="529" customFormat="false" ht="43.3" hidden="false" customHeight="false" outlineLevel="0" collapsed="false">
      <c r="A529" s="8" t="n">
        <v>71821214</v>
      </c>
      <c r="B529" s="3" t="s">
        <v>402</v>
      </c>
      <c r="C529" s="9" t="n">
        <f aca="false">26-1-1+1</f>
        <v>25</v>
      </c>
      <c r="D529" s="6" t="n">
        <v>44287</v>
      </c>
      <c r="E529" s="7" t="str">
        <f aca="false">IF(F529="Sterile",D529+3653, "NA")</f>
        <v>NA</v>
      </c>
    </row>
    <row r="530" customFormat="false" ht="43.3" hidden="false" customHeight="false" outlineLevel="0" collapsed="false">
      <c r="A530" s="3" t="n">
        <v>71821214</v>
      </c>
      <c r="B530" s="4" t="s">
        <v>402</v>
      </c>
      <c r="C530" s="5" t="n">
        <v>7</v>
      </c>
      <c r="D530" s="6" t="n">
        <v>44287</v>
      </c>
      <c r="E530" s="7" t="str">
        <f aca="false">IF(F530="Sterile",D530+3653, "NA")</f>
        <v>NA</v>
      </c>
    </row>
    <row r="531" customFormat="false" ht="43.3" hidden="false" customHeight="false" outlineLevel="0" collapsed="false">
      <c r="A531" s="3" t="n">
        <v>71821214</v>
      </c>
      <c r="B531" s="4" t="s">
        <v>403</v>
      </c>
      <c r="C531" s="5" t="n">
        <v>3</v>
      </c>
      <c r="D531" s="6" t="n">
        <v>44317</v>
      </c>
      <c r="E531" s="7" t="str">
        <f aca="false">IF(F531="Sterile",D531+3653, "NA")</f>
        <v>NA</v>
      </c>
    </row>
    <row r="532" customFormat="false" ht="43.3" hidden="false" customHeight="false" outlineLevel="0" collapsed="false">
      <c r="A532" s="3" t="n">
        <v>71821214</v>
      </c>
      <c r="B532" s="4" t="s">
        <v>403</v>
      </c>
      <c r="C532" s="5" t="n">
        <v>4</v>
      </c>
      <c r="D532" s="6" t="n">
        <v>44317</v>
      </c>
      <c r="E532" s="7" t="str">
        <f aca="false">IF(F532="Sterile",D532+3653, "NA")</f>
        <v>NA</v>
      </c>
    </row>
    <row r="533" customFormat="false" ht="43.3" hidden="false" customHeight="false" outlineLevel="0" collapsed="false">
      <c r="A533" s="8" t="n">
        <v>71821216</v>
      </c>
      <c r="B533" s="3" t="s">
        <v>404</v>
      </c>
      <c r="C533" s="9" t="n">
        <f aca="false">10-1-3-1</f>
        <v>5</v>
      </c>
      <c r="D533" s="6" t="n">
        <v>44256</v>
      </c>
      <c r="E533" s="7" t="str">
        <f aca="false">IF(F533="Sterile",D533+3653, "NA")</f>
        <v>NA</v>
      </c>
    </row>
    <row r="534" customFormat="false" ht="43.3" hidden="false" customHeight="false" outlineLevel="0" collapsed="false">
      <c r="A534" s="8" t="n">
        <v>71821216</v>
      </c>
      <c r="B534" s="3" t="s">
        <v>405</v>
      </c>
      <c r="C534" s="9" t="n">
        <v>10</v>
      </c>
      <c r="D534" s="6" t="n">
        <v>44256</v>
      </c>
      <c r="E534" s="7" t="str">
        <f aca="false">IF(F534="Sterile",D534+3653, "NA")</f>
        <v>NA</v>
      </c>
    </row>
    <row r="535" customFormat="false" ht="43.3" hidden="false" customHeight="false" outlineLevel="0" collapsed="false">
      <c r="A535" s="8" t="n">
        <v>71821216</v>
      </c>
      <c r="B535" s="3" t="s">
        <v>406</v>
      </c>
      <c r="C535" s="9" t="n">
        <v>5</v>
      </c>
      <c r="D535" s="6" t="n">
        <v>44287</v>
      </c>
      <c r="E535" s="7" t="str">
        <f aca="false">IF(F535="Sterile",D535+3653, "NA")</f>
        <v>NA</v>
      </c>
    </row>
    <row r="536" customFormat="false" ht="43.3" hidden="false" customHeight="false" outlineLevel="0" collapsed="false">
      <c r="A536" s="3" t="n">
        <v>71821216</v>
      </c>
      <c r="B536" s="4" t="s">
        <v>406</v>
      </c>
      <c r="C536" s="5" t="n">
        <v>4</v>
      </c>
      <c r="D536" s="6" t="n">
        <v>44287</v>
      </c>
      <c r="E536" s="7" t="str">
        <f aca="false">IF(F536="Sterile",D536+3651, "NA")</f>
        <v>NA</v>
      </c>
    </row>
    <row r="537" customFormat="false" ht="43.3" hidden="false" customHeight="false" outlineLevel="0" collapsed="false">
      <c r="A537" s="3" t="n">
        <v>71821216</v>
      </c>
      <c r="B537" s="4" t="s">
        <v>406</v>
      </c>
      <c r="C537" s="5" t="n">
        <v>1</v>
      </c>
      <c r="D537" s="6" t="n">
        <v>44287</v>
      </c>
      <c r="E537" s="7" t="str">
        <f aca="false">IF(F537="Sterile",D537+3653, "NA")</f>
        <v>NA</v>
      </c>
    </row>
    <row r="538" customFormat="false" ht="43.3" hidden="false" customHeight="false" outlineLevel="0" collapsed="false">
      <c r="A538" s="3" t="n">
        <v>71821216</v>
      </c>
      <c r="B538" s="4" t="s">
        <v>406</v>
      </c>
      <c r="C538" s="5" t="n">
        <v>3</v>
      </c>
      <c r="D538" s="6" t="n">
        <v>44287</v>
      </c>
      <c r="E538" s="7" t="str">
        <f aca="false">IF(F538="Sterile",D538+3653, "NA")</f>
        <v>NA</v>
      </c>
    </row>
    <row r="539" customFormat="false" ht="43.3" hidden="false" customHeight="false" outlineLevel="0" collapsed="false">
      <c r="A539" s="8" t="n">
        <v>71821218</v>
      </c>
      <c r="B539" s="3" t="s">
        <v>407</v>
      </c>
      <c r="C539" s="9" t="n">
        <v>11</v>
      </c>
      <c r="D539" s="6" t="n">
        <v>44287</v>
      </c>
      <c r="E539" s="7" t="str">
        <f aca="false">IF(F539="Sterile",D539+3653, "NA")</f>
        <v>NA</v>
      </c>
    </row>
    <row r="540" customFormat="false" ht="43.3" hidden="false" customHeight="false" outlineLevel="0" collapsed="false">
      <c r="A540" s="8" t="n">
        <v>71821218</v>
      </c>
      <c r="B540" s="3" t="s">
        <v>408</v>
      </c>
      <c r="C540" s="9" t="n">
        <v>2</v>
      </c>
      <c r="D540" s="6" t="n">
        <v>44287</v>
      </c>
      <c r="E540" s="7" t="str">
        <f aca="false">IF(F540="Sterile",D540+3653, "NA")</f>
        <v>NA</v>
      </c>
    </row>
    <row r="541" customFormat="false" ht="43.3" hidden="false" customHeight="false" outlineLevel="0" collapsed="false">
      <c r="A541" s="3" t="n">
        <v>71821218</v>
      </c>
      <c r="B541" s="4" t="s">
        <v>408</v>
      </c>
      <c r="C541" s="5" t="n">
        <v>2</v>
      </c>
      <c r="D541" s="6" t="n">
        <v>44287</v>
      </c>
      <c r="E541" s="7" t="str">
        <f aca="false">IF(F541="Sterile",D541+3651, "NA")</f>
        <v>NA</v>
      </c>
    </row>
    <row r="542" customFormat="false" ht="43.3" hidden="false" customHeight="false" outlineLevel="0" collapsed="false">
      <c r="A542" s="8" t="n">
        <v>71821220</v>
      </c>
      <c r="B542" s="3" t="s">
        <v>409</v>
      </c>
      <c r="C542" s="9" t="n">
        <v>3</v>
      </c>
      <c r="D542" s="6" t="n">
        <v>43647</v>
      </c>
      <c r="E542" s="7" t="str">
        <f aca="false">IF(F542="Sterile",D542+3653, "NA")</f>
        <v>NA</v>
      </c>
    </row>
    <row r="543" customFormat="false" ht="43.3" hidden="false" customHeight="false" outlineLevel="0" collapsed="false">
      <c r="A543" s="8" t="n">
        <v>71821220</v>
      </c>
      <c r="B543" s="3" t="s">
        <v>410</v>
      </c>
      <c r="C543" s="9" t="n">
        <v>2</v>
      </c>
      <c r="D543" s="6" t="n">
        <v>44531</v>
      </c>
      <c r="E543" s="7" t="str">
        <f aca="false">IF(F543="Sterile",D543+3653, "NA")</f>
        <v>NA</v>
      </c>
    </row>
    <row r="544" customFormat="false" ht="43.3" hidden="false" customHeight="false" outlineLevel="0" collapsed="false">
      <c r="A544" s="8" t="n">
        <v>71821220</v>
      </c>
      <c r="B544" s="3" t="s">
        <v>411</v>
      </c>
      <c r="C544" s="9" t="n">
        <v>2</v>
      </c>
      <c r="D544" s="6" t="n">
        <v>44682</v>
      </c>
      <c r="E544" s="7" t="str">
        <f aca="false">IF(F544="Sterile",D544+3653, "NA")</f>
        <v>NA</v>
      </c>
    </row>
    <row r="545" customFormat="false" ht="43.3" hidden="false" customHeight="false" outlineLevel="0" collapsed="false">
      <c r="A545" s="8" t="n">
        <v>71821220</v>
      </c>
      <c r="B545" s="3" t="s">
        <v>412</v>
      </c>
      <c r="C545" s="9" t="n">
        <v>2</v>
      </c>
      <c r="D545" s="6" t="n">
        <v>44866</v>
      </c>
      <c r="E545" s="7" t="str">
        <f aca="false">IF(F545="Sterile",D545+3653, "NA")</f>
        <v>NA</v>
      </c>
    </row>
    <row r="546" customFormat="false" ht="43.3" hidden="false" customHeight="false" outlineLevel="0" collapsed="false">
      <c r="A546" s="8" t="n">
        <v>71821222</v>
      </c>
      <c r="B546" s="3" t="s">
        <v>413</v>
      </c>
      <c r="C546" s="9" t="n">
        <v>7</v>
      </c>
      <c r="D546" s="6" t="n">
        <v>44228</v>
      </c>
      <c r="E546" s="7" t="str">
        <f aca="false">IF(F546="Sterile",D546+3653, "NA")</f>
        <v>NA</v>
      </c>
    </row>
    <row r="547" customFormat="false" ht="43.3" hidden="false" customHeight="false" outlineLevel="0" collapsed="false">
      <c r="A547" s="8" t="n">
        <v>71821226</v>
      </c>
      <c r="B547" s="3" t="s">
        <v>414</v>
      </c>
      <c r="C547" s="9" t="n">
        <f aca="false">6-4</f>
        <v>2</v>
      </c>
      <c r="D547" s="6" t="n">
        <v>43497</v>
      </c>
      <c r="E547" s="7" t="str">
        <f aca="false">IF(F547="Sterile",D547+3653, "NA")</f>
        <v>NA</v>
      </c>
    </row>
    <row r="548" customFormat="false" ht="43.3" hidden="false" customHeight="false" outlineLevel="0" collapsed="false">
      <c r="A548" s="3" t="n">
        <v>71821226</v>
      </c>
      <c r="B548" s="4" t="s">
        <v>414</v>
      </c>
      <c r="C548" s="5" t="n">
        <v>1</v>
      </c>
      <c r="D548" s="6" t="n">
        <v>43497</v>
      </c>
      <c r="E548" s="7" t="str">
        <f aca="false">IF(F548="Sterile",D548+3653, "NA")</f>
        <v>NA</v>
      </c>
    </row>
    <row r="549" customFormat="false" ht="43.3" hidden="false" customHeight="false" outlineLevel="0" collapsed="false">
      <c r="A549" s="3" t="n">
        <v>71821226</v>
      </c>
      <c r="B549" s="4" t="s">
        <v>415</v>
      </c>
      <c r="C549" s="5" t="n">
        <v>3</v>
      </c>
      <c r="D549" s="6" t="n">
        <v>44440</v>
      </c>
      <c r="E549" s="7" t="str">
        <f aca="false">IF(F549="Sterile",D549+3653, "NA")</f>
        <v>NA</v>
      </c>
    </row>
    <row r="550" customFormat="false" ht="43.3" hidden="false" customHeight="false" outlineLevel="0" collapsed="false">
      <c r="A550" s="8" t="n">
        <v>71821228</v>
      </c>
      <c r="B550" s="3" t="s">
        <v>416</v>
      </c>
      <c r="C550" s="9" t="n">
        <f aca="false">10-4</f>
        <v>6</v>
      </c>
      <c r="D550" s="6" t="n">
        <v>44287</v>
      </c>
      <c r="E550" s="7" t="str">
        <f aca="false">IF(F550="Sterile",D550+3653, "NA")</f>
        <v>NA</v>
      </c>
    </row>
    <row r="551" customFormat="false" ht="43.3" hidden="false" customHeight="false" outlineLevel="0" collapsed="false">
      <c r="A551" s="3" t="n">
        <v>71821228</v>
      </c>
      <c r="B551" s="4" t="s">
        <v>416</v>
      </c>
      <c r="C551" s="5" t="n">
        <v>4</v>
      </c>
      <c r="D551" s="6" t="n">
        <v>44287</v>
      </c>
      <c r="E551" s="7" t="str">
        <f aca="false">IF(F551="Sterile",D551+3653, "NA")</f>
        <v>NA</v>
      </c>
    </row>
    <row r="552" customFormat="false" ht="43.3" hidden="false" customHeight="false" outlineLevel="0" collapsed="false">
      <c r="A552" s="8" t="n">
        <v>71821230</v>
      </c>
      <c r="B552" s="3" t="s">
        <v>417</v>
      </c>
      <c r="C552" s="9" t="n">
        <v>1</v>
      </c>
      <c r="D552" s="6" t="n">
        <v>42979</v>
      </c>
      <c r="E552" s="7" t="str">
        <f aca="false">IF(F552="Sterile",D552+3653, "NA")</f>
        <v>NA</v>
      </c>
    </row>
    <row r="553" customFormat="false" ht="43.3" hidden="false" customHeight="false" outlineLevel="0" collapsed="false">
      <c r="A553" s="8" t="n">
        <v>71821230</v>
      </c>
      <c r="B553" s="3" t="s">
        <v>418</v>
      </c>
      <c r="C553" s="9" t="n">
        <f aca="false">14-4</f>
        <v>10</v>
      </c>
      <c r="D553" s="6" t="n">
        <v>44317</v>
      </c>
      <c r="E553" s="7" t="str">
        <f aca="false">IF(F553="Sterile",D553+3653, "NA")</f>
        <v>NA</v>
      </c>
    </row>
    <row r="554" customFormat="false" ht="43.3" hidden="false" customHeight="false" outlineLevel="0" collapsed="false">
      <c r="A554" s="3" t="n">
        <v>71821230</v>
      </c>
      <c r="B554" s="4" t="s">
        <v>419</v>
      </c>
      <c r="C554" s="5" t="n">
        <v>1</v>
      </c>
      <c r="D554" s="6" t="n">
        <v>44348</v>
      </c>
      <c r="E554" s="7" t="str">
        <f aca="false">IF(F554="Sterile",D554+3653, "NA")</f>
        <v>NA</v>
      </c>
    </row>
    <row r="555" customFormat="false" ht="43.3" hidden="false" customHeight="false" outlineLevel="0" collapsed="false">
      <c r="A555" s="3" t="n">
        <v>71821230</v>
      </c>
      <c r="B555" s="4" t="s">
        <v>420</v>
      </c>
      <c r="C555" s="5" t="n">
        <v>1</v>
      </c>
      <c r="D555" s="6" t="n">
        <v>44713</v>
      </c>
      <c r="E555" s="7" t="str">
        <f aca="false">IF(F555="Sterile",D555+3653, "NA")</f>
        <v>NA</v>
      </c>
    </row>
    <row r="556" customFormat="false" ht="43.3" hidden="false" customHeight="false" outlineLevel="0" collapsed="false">
      <c r="A556" s="8" t="n">
        <v>71821232</v>
      </c>
      <c r="B556" s="3" t="s">
        <v>421</v>
      </c>
      <c r="C556" s="9" t="n">
        <f aca="false">8-3</f>
        <v>5</v>
      </c>
      <c r="D556" s="6" t="n">
        <v>44621</v>
      </c>
      <c r="E556" s="7" t="str">
        <f aca="false">IF(F556="Sterile",D556+3653, "NA")</f>
        <v>NA</v>
      </c>
    </row>
    <row r="557" customFormat="false" ht="43.3" hidden="false" customHeight="false" outlineLevel="0" collapsed="false">
      <c r="A557" s="8" t="n">
        <v>71821232</v>
      </c>
      <c r="B557" s="3" t="s">
        <v>422</v>
      </c>
      <c r="C557" s="9" t="n">
        <v>3</v>
      </c>
      <c r="D557" s="6" t="n">
        <v>44743</v>
      </c>
      <c r="E557" s="7" t="str">
        <f aca="false">IF(F557="Sterile",D557+3653, "NA")</f>
        <v>NA</v>
      </c>
    </row>
    <row r="558" customFormat="false" ht="43.3" hidden="false" customHeight="false" outlineLevel="0" collapsed="false">
      <c r="A558" s="8" t="n">
        <v>71821234</v>
      </c>
      <c r="B558" s="3" t="s">
        <v>423</v>
      </c>
      <c r="C558" s="9" t="n">
        <f aca="false">9-2</f>
        <v>7</v>
      </c>
      <c r="D558" s="6" t="n">
        <v>44501</v>
      </c>
      <c r="E558" s="7" t="str">
        <f aca="false">IF(F558="Sterile",D558+3653, "NA")</f>
        <v>NA</v>
      </c>
    </row>
    <row r="559" customFormat="false" ht="43.3" hidden="false" customHeight="false" outlineLevel="0" collapsed="false">
      <c r="A559" s="8" t="n">
        <v>71821236</v>
      </c>
      <c r="B559" s="3" t="s">
        <v>424</v>
      </c>
      <c r="C559" s="9" t="n">
        <f aca="false">8-1-3-1</f>
        <v>3</v>
      </c>
      <c r="D559" s="6" t="n">
        <v>44287</v>
      </c>
      <c r="E559" s="7" t="str">
        <f aca="false">IF(F559="Sterile",D559+3653, "NA")</f>
        <v>NA</v>
      </c>
    </row>
    <row r="560" customFormat="false" ht="43.3" hidden="false" customHeight="false" outlineLevel="0" collapsed="false">
      <c r="A560" s="8" t="n">
        <v>71821236</v>
      </c>
      <c r="B560" s="3" t="s">
        <v>425</v>
      </c>
      <c r="C560" s="9" t="n">
        <v>5</v>
      </c>
      <c r="D560" s="6" t="n">
        <v>44317</v>
      </c>
      <c r="E560" s="7" t="str">
        <f aca="false">IF(F560="Sterile",D560+3653, "NA")</f>
        <v>NA</v>
      </c>
    </row>
    <row r="561" customFormat="false" ht="43.3" hidden="false" customHeight="false" outlineLevel="0" collapsed="false">
      <c r="A561" s="8" t="n">
        <v>71821236</v>
      </c>
      <c r="B561" s="3" t="s">
        <v>426</v>
      </c>
      <c r="C561" s="9" t="n">
        <v>2</v>
      </c>
      <c r="D561" s="6" t="n">
        <v>44440</v>
      </c>
      <c r="E561" s="7" t="str">
        <f aca="false">IF(F561="Sterile",D561+3653, "NA")</f>
        <v>NA</v>
      </c>
    </row>
    <row r="562" customFormat="false" ht="43.3" hidden="false" customHeight="false" outlineLevel="0" collapsed="false">
      <c r="A562" s="3" t="n">
        <v>71821236</v>
      </c>
      <c r="B562" s="4" t="s">
        <v>426</v>
      </c>
      <c r="C562" s="5" t="n">
        <v>1</v>
      </c>
      <c r="D562" s="6" t="n">
        <v>44440</v>
      </c>
      <c r="E562" s="7" t="str">
        <f aca="false">IF(F562="Sterile",D562+3653, "NA")</f>
        <v>NA</v>
      </c>
    </row>
    <row r="563" customFormat="false" ht="43.3" hidden="false" customHeight="false" outlineLevel="0" collapsed="false">
      <c r="A563" s="3" t="n">
        <v>71821236</v>
      </c>
      <c r="B563" s="4" t="s">
        <v>426</v>
      </c>
      <c r="C563" s="5" t="n">
        <v>3</v>
      </c>
      <c r="D563" s="6" t="n">
        <v>44440</v>
      </c>
      <c r="E563" s="7" t="str">
        <f aca="false">IF(F563="Sterile",D563+3653, "NA")</f>
        <v>NA</v>
      </c>
    </row>
    <row r="564" customFormat="false" ht="43.3" hidden="false" customHeight="false" outlineLevel="0" collapsed="false">
      <c r="A564" s="8" t="n">
        <v>71821238</v>
      </c>
      <c r="B564" s="3" t="s">
        <v>427</v>
      </c>
      <c r="C564" s="9" t="n">
        <f aca="false">8-2</f>
        <v>6</v>
      </c>
      <c r="D564" s="6" t="n">
        <v>44531</v>
      </c>
      <c r="E564" s="7" t="str">
        <f aca="false">IF(F564="Sterile",D564+3653, "NA")</f>
        <v>NA</v>
      </c>
    </row>
    <row r="565" customFormat="false" ht="43.3" hidden="false" customHeight="false" outlineLevel="0" collapsed="false">
      <c r="A565" s="8" t="n">
        <v>71821238</v>
      </c>
      <c r="B565" s="3" t="s">
        <v>428</v>
      </c>
      <c r="C565" s="9" t="n">
        <v>1</v>
      </c>
      <c r="D565" s="6" t="n">
        <v>44743</v>
      </c>
      <c r="E565" s="7" t="str">
        <f aca="false">IF(F565="Sterile",D565+3653, "NA")</f>
        <v>NA</v>
      </c>
    </row>
    <row r="566" customFormat="false" ht="43.3" hidden="false" customHeight="false" outlineLevel="0" collapsed="false">
      <c r="A566" s="8" t="n">
        <v>71821240</v>
      </c>
      <c r="B566" s="3" t="s">
        <v>429</v>
      </c>
      <c r="C566" s="9" t="n">
        <f aca="false">8-3</f>
        <v>5</v>
      </c>
      <c r="D566" s="6" t="n">
        <v>44743</v>
      </c>
      <c r="E566" s="7" t="str">
        <f aca="false">IF(F566="Sterile",D566+3653, "NA")</f>
        <v>NA</v>
      </c>
    </row>
    <row r="567" customFormat="false" ht="43.3" hidden="false" customHeight="false" outlineLevel="0" collapsed="false">
      <c r="A567" s="8" t="n">
        <v>71821242</v>
      </c>
      <c r="B567" s="3" t="s">
        <v>430</v>
      </c>
      <c r="C567" s="9" t="n">
        <f aca="false">7-2</f>
        <v>5</v>
      </c>
      <c r="D567" s="6" t="n">
        <v>43647</v>
      </c>
      <c r="E567" s="7" t="str">
        <f aca="false">IF(F567="Sterile",D567+3653, "NA")</f>
        <v>NA</v>
      </c>
    </row>
    <row r="568" customFormat="false" ht="43.3" hidden="false" customHeight="false" outlineLevel="0" collapsed="false">
      <c r="A568" s="3" t="n">
        <v>71821242</v>
      </c>
      <c r="B568" s="4" t="s">
        <v>430</v>
      </c>
      <c r="C568" s="5" t="n">
        <v>2</v>
      </c>
      <c r="D568" s="6" t="n">
        <v>43647</v>
      </c>
      <c r="E568" s="7" t="str">
        <f aca="false">IF(F568="Sterile",D568+3653, "NA")</f>
        <v>NA</v>
      </c>
    </row>
    <row r="569" customFormat="false" ht="43.3" hidden="false" customHeight="false" outlineLevel="0" collapsed="false">
      <c r="A569" s="8" t="n">
        <v>71821244</v>
      </c>
      <c r="B569" s="3" t="s">
        <v>431</v>
      </c>
      <c r="C569" s="9" t="n">
        <v>1</v>
      </c>
      <c r="D569" s="6" t="n">
        <v>44348</v>
      </c>
      <c r="E569" s="7" t="str">
        <f aca="false">IF(F569="Sterile",D569+3653, "NA")</f>
        <v>NA</v>
      </c>
    </row>
    <row r="570" customFormat="false" ht="43.3" hidden="false" customHeight="false" outlineLevel="0" collapsed="false">
      <c r="A570" s="8" t="n">
        <v>71821244</v>
      </c>
      <c r="B570" s="3" t="s">
        <v>432</v>
      </c>
      <c r="C570" s="9" t="n">
        <f aca="false">6-5</f>
        <v>1</v>
      </c>
      <c r="D570" s="6" t="n">
        <v>44835</v>
      </c>
      <c r="E570" s="7" t="str">
        <f aca="false">IF(F570="Sterile",D570+3653, "NA")</f>
        <v>NA</v>
      </c>
    </row>
    <row r="571" customFormat="false" ht="43.3" hidden="false" customHeight="false" outlineLevel="0" collapsed="false">
      <c r="A571" s="3" t="n">
        <v>71821244</v>
      </c>
      <c r="B571" s="4" t="s">
        <v>432</v>
      </c>
      <c r="C571" s="5" t="n">
        <v>3</v>
      </c>
      <c r="D571" s="6" t="n">
        <v>44835</v>
      </c>
      <c r="E571" s="7" t="str">
        <f aca="false">IF(F571="Sterile",D571+3653, "NA")</f>
        <v>NA</v>
      </c>
    </row>
    <row r="572" customFormat="false" ht="43.3" hidden="false" customHeight="false" outlineLevel="0" collapsed="false">
      <c r="A572" s="8" t="n">
        <v>71821246</v>
      </c>
      <c r="B572" s="3" t="s">
        <v>433</v>
      </c>
      <c r="C572" s="9" t="n">
        <f aca="false">7-2</f>
        <v>5</v>
      </c>
      <c r="D572" s="6" t="n">
        <v>44593</v>
      </c>
      <c r="E572" s="7" t="str">
        <f aca="false">IF(F572="Sterile",D572+3653, "NA")</f>
        <v>NA</v>
      </c>
    </row>
    <row r="573" customFormat="false" ht="43.3" hidden="false" customHeight="false" outlineLevel="0" collapsed="false">
      <c r="A573" s="3" t="n">
        <v>71821246</v>
      </c>
      <c r="B573" s="4" t="s">
        <v>433</v>
      </c>
      <c r="C573" s="5" t="n">
        <v>2</v>
      </c>
      <c r="D573" s="6" t="n">
        <v>44593</v>
      </c>
      <c r="E573" s="7" t="str">
        <f aca="false">IF(F573="Sterile",D573+3653, "NA")</f>
        <v>NA</v>
      </c>
    </row>
    <row r="574" customFormat="false" ht="43.3" hidden="false" customHeight="false" outlineLevel="0" collapsed="false">
      <c r="A574" s="8" t="n">
        <v>71821248</v>
      </c>
      <c r="B574" s="3" t="s">
        <v>434</v>
      </c>
      <c r="C574" s="9" t="n">
        <f aca="false">3-1</f>
        <v>2</v>
      </c>
      <c r="D574" s="6" t="n">
        <v>43647</v>
      </c>
      <c r="E574" s="7" t="str">
        <f aca="false">IF(F574="Sterile",D574+3653, "NA")</f>
        <v>NA</v>
      </c>
    </row>
    <row r="575" customFormat="false" ht="43.3" hidden="false" customHeight="false" outlineLevel="0" collapsed="false">
      <c r="A575" s="3" t="n">
        <v>71821248</v>
      </c>
      <c r="B575" s="4" t="s">
        <v>435</v>
      </c>
      <c r="C575" s="5" t="n">
        <v>1</v>
      </c>
      <c r="D575" s="6" t="n">
        <v>43647</v>
      </c>
      <c r="E575" s="7" t="str">
        <f aca="false">IF(F575="Sterile",D575+3653, "NA")</f>
        <v>NA</v>
      </c>
    </row>
    <row r="576" customFormat="false" ht="43.3" hidden="false" customHeight="false" outlineLevel="0" collapsed="false">
      <c r="A576" s="3" t="n">
        <v>71821248</v>
      </c>
      <c r="B576" s="4" t="s">
        <v>435</v>
      </c>
      <c r="C576" s="5" t="n">
        <v>5</v>
      </c>
      <c r="D576" s="6" t="n">
        <v>43647</v>
      </c>
      <c r="E576" s="7" t="str">
        <f aca="false">IF(F576="Sterile",D576+3653, "NA")</f>
        <v>NA</v>
      </c>
    </row>
    <row r="577" customFormat="false" ht="43.3" hidden="false" customHeight="false" outlineLevel="0" collapsed="false">
      <c r="A577" s="8" t="n">
        <v>71821255</v>
      </c>
      <c r="B577" s="3" t="s">
        <v>436</v>
      </c>
      <c r="C577" s="9" t="n">
        <f aca="false">4-3</f>
        <v>1</v>
      </c>
      <c r="D577" s="6" t="n">
        <v>44621</v>
      </c>
      <c r="E577" s="7" t="str">
        <f aca="false">IF(F577="Sterile",D577+3653, "NA")</f>
        <v>NA</v>
      </c>
    </row>
    <row r="578" customFormat="false" ht="43.3" hidden="false" customHeight="false" outlineLevel="0" collapsed="false">
      <c r="A578" s="8" t="n">
        <v>71821255</v>
      </c>
      <c r="B578" s="3" t="s">
        <v>437</v>
      </c>
      <c r="C578" s="9" t="n">
        <f aca="false">9-2</f>
        <v>7</v>
      </c>
      <c r="D578" s="6" t="n">
        <v>44621</v>
      </c>
      <c r="E578" s="7" t="str">
        <f aca="false">IF(F578="Sterile",D578+3653, "NA")</f>
        <v>NA</v>
      </c>
    </row>
    <row r="579" customFormat="false" ht="43.3" hidden="false" customHeight="false" outlineLevel="0" collapsed="false">
      <c r="A579" s="3" t="n">
        <v>71821255</v>
      </c>
      <c r="B579" s="4" t="s">
        <v>437</v>
      </c>
      <c r="C579" s="5" t="n">
        <v>3</v>
      </c>
      <c r="D579" s="6" t="n">
        <v>44621</v>
      </c>
      <c r="E579" s="7" t="str">
        <f aca="false">IF(F579="Sterile",D579+3653, "NA")</f>
        <v>NA</v>
      </c>
    </row>
    <row r="580" customFormat="false" ht="43.3" hidden="false" customHeight="false" outlineLevel="0" collapsed="false">
      <c r="A580" s="8" t="n">
        <v>71821260</v>
      </c>
      <c r="B580" s="3" t="s">
        <v>438</v>
      </c>
      <c r="C580" s="9" t="n">
        <f aca="false">6-3</f>
        <v>3</v>
      </c>
      <c r="D580" s="6" t="n">
        <v>44743</v>
      </c>
      <c r="E580" s="7" t="str">
        <f aca="false">IF(F580="Sterile",D580+3653, "NA")</f>
        <v>NA</v>
      </c>
    </row>
    <row r="581" customFormat="false" ht="43.3" hidden="false" customHeight="false" outlineLevel="0" collapsed="false">
      <c r="A581" s="8" t="n">
        <v>71821260</v>
      </c>
      <c r="B581" s="3" t="s">
        <v>439</v>
      </c>
      <c r="C581" s="9" t="n">
        <v>1</v>
      </c>
      <c r="D581" s="6" t="n">
        <v>44743</v>
      </c>
      <c r="E581" s="7" t="str">
        <f aca="false">IF(F581="Sterile",D581+3653, "NA")</f>
        <v>NA</v>
      </c>
    </row>
    <row r="582" customFormat="false" ht="43.3" hidden="false" customHeight="false" outlineLevel="0" collapsed="false">
      <c r="A582" s="8" t="n">
        <v>71821265</v>
      </c>
      <c r="B582" s="3" t="s">
        <v>440</v>
      </c>
      <c r="C582" s="9" t="n">
        <f aca="false">2-1</f>
        <v>1</v>
      </c>
      <c r="D582" s="6" t="n">
        <v>43647</v>
      </c>
      <c r="E582" s="7" t="str">
        <f aca="false">IF(F582="Sterile",D582+3653, "NA")</f>
        <v>NA</v>
      </c>
    </row>
    <row r="583" customFormat="false" ht="43.3" hidden="false" customHeight="false" outlineLevel="0" collapsed="false">
      <c r="A583" s="8" t="n">
        <v>71821265</v>
      </c>
      <c r="B583" s="3" t="s">
        <v>441</v>
      </c>
      <c r="C583" s="9" t="n">
        <v>8</v>
      </c>
      <c r="D583" s="6" t="n">
        <v>44713</v>
      </c>
      <c r="E583" s="7" t="str">
        <f aca="false">IF(F583="Sterile",D583+3653, "NA")</f>
        <v>NA</v>
      </c>
    </row>
    <row r="584" customFormat="false" ht="43.3" hidden="false" customHeight="false" outlineLevel="0" collapsed="false">
      <c r="A584" s="8" t="n">
        <v>71821270</v>
      </c>
      <c r="B584" s="3" t="s">
        <v>442</v>
      </c>
      <c r="C584" s="9" t="n">
        <f aca="false">10-1-2</f>
        <v>7</v>
      </c>
      <c r="D584" s="6" t="n">
        <v>44774</v>
      </c>
      <c r="E584" s="7" t="str">
        <f aca="false">IF(F584="Sterile",D584+3653, "NA")</f>
        <v>NA</v>
      </c>
    </row>
    <row r="585" customFormat="false" ht="43.3" hidden="false" customHeight="false" outlineLevel="0" collapsed="false">
      <c r="A585" s="8" t="n">
        <v>71821275</v>
      </c>
      <c r="B585" s="3" t="s">
        <v>443</v>
      </c>
      <c r="C585" s="9" t="n">
        <f aca="false">3-1</f>
        <v>2</v>
      </c>
      <c r="D585" s="6" t="n">
        <v>43647</v>
      </c>
      <c r="E585" s="7" t="str">
        <f aca="false">IF(F585="Sterile",D585+3653, "NA")</f>
        <v>NA</v>
      </c>
    </row>
    <row r="586" customFormat="false" ht="43.3" hidden="false" customHeight="false" outlineLevel="0" collapsed="false">
      <c r="A586" s="8" t="n">
        <v>71821275</v>
      </c>
      <c r="B586" s="3" t="s">
        <v>444</v>
      </c>
      <c r="C586" s="9" t="n">
        <v>2</v>
      </c>
      <c r="D586" s="6" t="n">
        <v>44287</v>
      </c>
      <c r="E586" s="7" t="str">
        <f aca="false">IF(F586="Sterile",D586+3653, "NA")</f>
        <v>NA</v>
      </c>
    </row>
    <row r="587" customFormat="false" ht="43.3" hidden="false" customHeight="false" outlineLevel="0" collapsed="false">
      <c r="A587" s="8" t="n">
        <v>71821280</v>
      </c>
      <c r="B587" s="3" t="s">
        <v>445</v>
      </c>
      <c r="C587" s="9" t="n">
        <v>2</v>
      </c>
      <c r="D587" s="6" t="n">
        <v>43647</v>
      </c>
      <c r="E587" s="7" t="str">
        <f aca="false">IF(F587="Sterile",D587+3653, "NA")</f>
        <v>NA</v>
      </c>
    </row>
    <row r="588" customFormat="false" ht="43.3" hidden="false" customHeight="false" outlineLevel="0" collapsed="false">
      <c r="A588" s="8" t="n">
        <v>71821280</v>
      </c>
      <c r="B588" s="3" t="s">
        <v>446</v>
      </c>
      <c r="C588" s="9" t="n">
        <v>1</v>
      </c>
      <c r="D588" s="6" t="n">
        <v>43862</v>
      </c>
      <c r="E588" s="7" t="str">
        <f aca="false">IF(F588="Sterile",D588+3653, "NA")</f>
        <v>NA</v>
      </c>
    </row>
    <row r="589" customFormat="false" ht="43.3" hidden="false" customHeight="false" outlineLevel="0" collapsed="false">
      <c r="A589" s="3" t="n">
        <v>71821303</v>
      </c>
      <c r="B589" s="3" t="s">
        <v>447</v>
      </c>
      <c r="C589" s="9" t="n">
        <v>3</v>
      </c>
      <c r="D589" s="6" t="n">
        <v>44743</v>
      </c>
      <c r="E589" s="7" t="str">
        <f aca="false">IF(F589="Sterile",D589+3653, "NA")</f>
        <v>NA</v>
      </c>
    </row>
    <row r="590" customFormat="false" ht="43.3" hidden="false" customHeight="false" outlineLevel="0" collapsed="false">
      <c r="A590" s="3" t="n">
        <v>71821303</v>
      </c>
      <c r="B590" s="4" t="s">
        <v>448</v>
      </c>
      <c r="C590" s="5" t="n">
        <v>1</v>
      </c>
      <c r="D590" s="6" t="n">
        <v>44835</v>
      </c>
      <c r="E590" s="7" t="str">
        <f aca="false">IF(F590="Sterile",D590+3653, "NA")</f>
        <v>NA</v>
      </c>
    </row>
    <row r="591" customFormat="false" ht="43.3" hidden="false" customHeight="false" outlineLevel="0" collapsed="false">
      <c r="A591" s="11" t="n">
        <v>71821307</v>
      </c>
      <c r="B591" s="3" t="s">
        <v>449</v>
      </c>
      <c r="C591" s="9" t="n">
        <f aca="false">2-1</f>
        <v>1</v>
      </c>
      <c r="D591" s="6" t="n">
        <v>43739</v>
      </c>
      <c r="E591" s="7" t="str">
        <f aca="false">IF(F591="Sterile",D591+3653, "NA")</f>
        <v>NA</v>
      </c>
    </row>
    <row r="592" customFormat="false" ht="43.3" hidden="false" customHeight="false" outlineLevel="0" collapsed="false">
      <c r="A592" s="3" t="n">
        <v>71821307</v>
      </c>
      <c r="B592" s="4" t="s">
        <v>449</v>
      </c>
      <c r="C592" s="5" t="n">
        <v>1</v>
      </c>
      <c r="D592" s="6" t="n">
        <v>43739</v>
      </c>
      <c r="E592" s="7" t="str">
        <f aca="false">IF(F592="Sterile",D592+3653, "NA")</f>
        <v>NA</v>
      </c>
    </row>
    <row r="593" customFormat="false" ht="43.3" hidden="false" customHeight="false" outlineLevel="0" collapsed="false">
      <c r="A593" s="8" t="n">
        <v>71821310</v>
      </c>
      <c r="B593" s="4" t="s">
        <v>450</v>
      </c>
      <c r="C593" s="5" t="n">
        <f aca="false">3</f>
        <v>3</v>
      </c>
      <c r="D593" s="6" t="n">
        <v>44774</v>
      </c>
      <c r="E593" s="7" t="str">
        <f aca="false">IF(F593="Sterile",D593+3653, "NA")</f>
        <v>NA</v>
      </c>
    </row>
    <row r="594" customFormat="false" ht="43.3" hidden="false" customHeight="false" outlineLevel="0" collapsed="false">
      <c r="A594" s="8" t="n">
        <v>71821312</v>
      </c>
      <c r="B594" s="4" t="s">
        <v>451</v>
      </c>
      <c r="C594" s="5" t="n">
        <f aca="false">3</f>
        <v>3</v>
      </c>
      <c r="D594" s="6" t="n">
        <v>44958</v>
      </c>
      <c r="E594" s="7" t="str">
        <f aca="false">IF(F594="Sterile",D594+3653, "NA")</f>
        <v>NA</v>
      </c>
    </row>
    <row r="595" customFormat="false" ht="43.3" hidden="false" customHeight="false" outlineLevel="0" collapsed="false">
      <c r="A595" s="8" t="n">
        <v>71821314</v>
      </c>
      <c r="B595" s="3" t="s">
        <v>452</v>
      </c>
      <c r="C595" s="9" t="n">
        <f aca="false">10-2-1-2+1</f>
        <v>6</v>
      </c>
      <c r="D595" s="6" t="n">
        <v>44927</v>
      </c>
      <c r="E595" s="7" t="str">
        <f aca="false">IF(F595="Sterile",D595+3653, "NA")</f>
        <v>NA</v>
      </c>
    </row>
    <row r="596" customFormat="false" ht="43.3" hidden="false" customHeight="false" outlineLevel="0" collapsed="false">
      <c r="A596" s="8" t="n">
        <v>71821316</v>
      </c>
      <c r="B596" s="3" t="s">
        <v>453</v>
      </c>
      <c r="C596" s="9" t="n">
        <v>6</v>
      </c>
      <c r="D596" s="6" t="n">
        <v>44835</v>
      </c>
      <c r="E596" s="7" t="str">
        <f aca="false">IF(F596="Sterile",D596+3653, "NA")</f>
        <v>NA</v>
      </c>
    </row>
    <row r="597" customFormat="false" ht="43.3" hidden="false" customHeight="false" outlineLevel="0" collapsed="false">
      <c r="A597" s="8" t="n">
        <v>71821318</v>
      </c>
      <c r="B597" s="3" t="s">
        <v>454</v>
      </c>
      <c r="C597" s="9" t="n">
        <f aca="false">2-1</f>
        <v>1</v>
      </c>
      <c r="D597" s="6" t="n">
        <v>44440</v>
      </c>
      <c r="E597" s="7" t="str">
        <f aca="false">IF(F597="Sterile",D597+3653, "NA")</f>
        <v>NA</v>
      </c>
    </row>
    <row r="598" customFormat="false" ht="43.3" hidden="false" customHeight="false" outlineLevel="0" collapsed="false">
      <c r="A598" s="8" t="n">
        <v>71821318</v>
      </c>
      <c r="B598" s="3" t="s">
        <v>455</v>
      </c>
      <c r="C598" s="9" t="n">
        <v>1</v>
      </c>
      <c r="D598" s="6" t="n">
        <v>44470</v>
      </c>
      <c r="E598" s="7" t="str">
        <f aca="false">IF(F598="Sterile",D598+3653, "NA")</f>
        <v>NA</v>
      </c>
    </row>
    <row r="599" customFormat="false" ht="43.3" hidden="false" customHeight="false" outlineLevel="0" collapsed="false">
      <c r="A599" s="8" t="n">
        <v>71821318</v>
      </c>
      <c r="B599" s="3" t="s">
        <v>456</v>
      </c>
      <c r="C599" s="9" t="n">
        <v>3</v>
      </c>
      <c r="D599" s="6" t="n">
        <v>44470</v>
      </c>
      <c r="E599" s="7" t="str">
        <f aca="false">IF(F599="Sterile",D599+3653, "NA")</f>
        <v>NA</v>
      </c>
    </row>
    <row r="600" customFormat="false" ht="43.3" hidden="false" customHeight="false" outlineLevel="0" collapsed="false">
      <c r="A600" s="8" t="n">
        <v>71821322</v>
      </c>
      <c r="B600" s="3" t="s">
        <v>457</v>
      </c>
      <c r="C600" s="9" t="n">
        <f aca="false">2-1</f>
        <v>1</v>
      </c>
      <c r="D600" s="6" t="n">
        <v>44593</v>
      </c>
      <c r="E600" s="7" t="str">
        <f aca="false">IF(F600="Sterile",D600+3653, "NA")</f>
        <v>NA</v>
      </c>
    </row>
    <row r="601" customFormat="false" ht="43.3" hidden="false" customHeight="false" outlineLevel="0" collapsed="false">
      <c r="A601" s="3" t="n">
        <v>71821322</v>
      </c>
      <c r="B601" s="4" t="s">
        <v>457</v>
      </c>
      <c r="C601" s="5" t="n">
        <v>1</v>
      </c>
      <c r="D601" s="6" t="n">
        <v>44593</v>
      </c>
      <c r="E601" s="7" t="str">
        <f aca="false">IF(F601="Sterile",D601+3653, "NA")</f>
        <v>NA</v>
      </c>
    </row>
    <row r="602" customFormat="false" ht="43.3" hidden="false" customHeight="false" outlineLevel="0" collapsed="false">
      <c r="A602" s="8" t="n">
        <v>71821324</v>
      </c>
      <c r="B602" s="3" t="s">
        <v>458</v>
      </c>
      <c r="C602" s="9" t="n">
        <f aca="false">5-1</f>
        <v>4</v>
      </c>
      <c r="D602" s="6" t="n">
        <v>44440</v>
      </c>
      <c r="E602" s="7" t="str">
        <f aca="false">IF(F602="Sterile",D602+3653, "NA")</f>
        <v>NA</v>
      </c>
    </row>
    <row r="603" customFormat="false" ht="43.3" hidden="false" customHeight="false" outlineLevel="0" collapsed="false">
      <c r="A603" s="8" t="n">
        <v>71821332</v>
      </c>
      <c r="B603" s="3" t="s">
        <v>459</v>
      </c>
      <c r="C603" s="9" t="n">
        <f aca="false">8-1-4</f>
        <v>3</v>
      </c>
      <c r="D603" s="6" t="n">
        <v>44470</v>
      </c>
      <c r="E603" s="7" t="str">
        <f aca="false">IF(F603="Sterile",D603+3653, "NA")</f>
        <v>NA</v>
      </c>
    </row>
    <row r="604" customFormat="false" ht="43.3" hidden="false" customHeight="false" outlineLevel="0" collapsed="false">
      <c r="A604" s="3" t="n">
        <v>71821332</v>
      </c>
      <c r="B604" s="4" t="s">
        <v>459</v>
      </c>
      <c r="C604" s="5" t="n">
        <v>1</v>
      </c>
      <c r="D604" s="6" t="n">
        <v>44470</v>
      </c>
      <c r="E604" s="7" t="str">
        <f aca="false">IF(F604="Sterile",D604+3653, "NA")</f>
        <v>NA</v>
      </c>
    </row>
    <row r="605" customFormat="false" ht="43.3" hidden="false" customHeight="false" outlineLevel="0" collapsed="false">
      <c r="A605" s="3" t="n">
        <v>71821332</v>
      </c>
      <c r="B605" s="4" t="s">
        <v>459</v>
      </c>
      <c r="C605" s="5" t="n">
        <v>1</v>
      </c>
      <c r="D605" s="6" t="n">
        <v>44470</v>
      </c>
      <c r="E605" s="7" t="str">
        <f aca="false">IF(F605="Sterile",D605+3653, "NA")</f>
        <v>NA</v>
      </c>
    </row>
    <row r="606" customFormat="false" ht="43.3" hidden="false" customHeight="false" outlineLevel="0" collapsed="false">
      <c r="A606" s="8" t="n">
        <v>71821334</v>
      </c>
      <c r="B606" s="3" t="s">
        <v>460</v>
      </c>
      <c r="C606" s="9" t="n">
        <f aca="false">7-4</f>
        <v>3</v>
      </c>
      <c r="D606" s="6" t="n">
        <v>44470</v>
      </c>
      <c r="E606" s="7" t="str">
        <f aca="false">IF(F606="Sterile",D606+3653, "NA")</f>
        <v>NA</v>
      </c>
    </row>
    <row r="607" customFormat="false" ht="43.3" hidden="false" customHeight="false" outlineLevel="0" collapsed="false">
      <c r="A607" s="3" t="n">
        <v>71821334</v>
      </c>
      <c r="B607" s="4" t="s">
        <v>460</v>
      </c>
      <c r="C607" s="5" t="n">
        <v>1</v>
      </c>
      <c r="D607" s="6" t="n">
        <v>44470</v>
      </c>
      <c r="E607" s="7" t="str">
        <f aca="false">IF(F607="Sterile",D607+3653, "NA")</f>
        <v>NA</v>
      </c>
    </row>
    <row r="608" customFormat="false" ht="43.3" hidden="false" customHeight="false" outlineLevel="0" collapsed="false">
      <c r="A608" s="8" t="n">
        <v>71821336</v>
      </c>
      <c r="B608" s="3" t="s">
        <v>461</v>
      </c>
      <c r="C608" s="9" t="n">
        <f aca="false">6-3</f>
        <v>3</v>
      </c>
      <c r="D608" s="6" t="n">
        <v>44256</v>
      </c>
      <c r="E608" s="7" t="str">
        <f aca="false">IF(F608="Sterile",D608+3653, "NA")</f>
        <v>NA</v>
      </c>
    </row>
    <row r="609" customFormat="false" ht="43.3" hidden="false" customHeight="false" outlineLevel="0" collapsed="false">
      <c r="A609" s="8" t="n">
        <v>71821336</v>
      </c>
      <c r="B609" s="3" t="s">
        <v>462</v>
      </c>
      <c r="C609" s="9" t="n">
        <v>4</v>
      </c>
      <c r="D609" s="6" t="n">
        <v>44317</v>
      </c>
      <c r="E609" s="7" t="str">
        <f aca="false">IF(F609="Sterile",D609+3653, "NA")</f>
        <v>NA</v>
      </c>
    </row>
    <row r="610" customFormat="false" ht="43.3" hidden="false" customHeight="false" outlineLevel="0" collapsed="false">
      <c r="A610" s="3" t="n">
        <v>71821336</v>
      </c>
      <c r="B610" s="4" t="s">
        <v>462</v>
      </c>
      <c r="C610" s="5" t="n">
        <v>2</v>
      </c>
      <c r="D610" s="6" t="n">
        <v>44317</v>
      </c>
      <c r="E610" s="7" t="str">
        <f aca="false">IF(F610="Sterile",D610+3653, "NA")</f>
        <v>NA</v>
      </c>
    </row>
    <row r="611" customFormat="false" ht="43.3" hidden="false" customHeight="false" outlineLevel="0" collapsed="false">
      <c r="A611" s="3" t="n">
        <v>71821336</v>
      </c>
      <c r="B611" s="4" t="s">
        <v>463</v>
      </c>
      <c r="C611" s="5" t="n">
        <v>1</v>
      </c>
      <c r="D611" s="6" t="n">
        <v>44440</v>
      </c>
      <c r="E611" s="7" t="str">
        <f aca="false">IF(F611="Sterile",D611+3653, "NA")</f>
        <v>NA</v>
      </c>
    </row>
    <row r="612" customFormat="false" ht="43.3" hidden="false" customHeight="false" outlineLevel="0" collapsed="false">
      <c r="A612" s="8" t="n">
        <v>71821338</v>
      </c>
      <c r="B612" s="3" t="s">
        <v>464</v>
      </c>
      <c r="C612" s="9" t="n">
        <f aca="false">4-2</f>
        <v>2</v>
      </c>
      <c r="D612" s="6" t="n">
        <v>44835</v>
      </c>
      <c r="E612" s="7" t="str">
        <f aca="false">IF(F612="Sterile",D612+3653, "NA")</f>
        <v>NA</v>
      </c>
    </row>
    <row r="613" customFormat="false" ht="43.3" hidden="false" customHeight="false" outlineLevel="0" collapsed="false">
      <c r="A613" s="8" t="n">
        <v>71821340</v>
      </c>
      <c r="B613" s="3" t="s">
        <v>465</v>
      </c>
      <c r="C613" s="9" t="n">
        <f aca="false">7-2</f>
        <v>5</v>
      </c>
      <c r="D613" s="6" t="n">
        <v>44835</v>
      </c>
      <c r="E613" s="7" t="str">
        <f aca="false">IF(F613="Sterile",D613+3653, "NA")</f>
        <v>NA</v>
      </c>
    </row>
    <row r="614" customFormat="false" ht="43.3" hidden="false" customHeight="false" outlineLevel="0" collapsed="false">
      <c r="A614" s="8" t="n">
        <v>71821342</v>
      </c>
      <c r="B614" s="3" t="s">
        <v>466</v>
      </c>
      <c r="C614" s="9" t="n">
        <v>4</v>
      </c>
      <c r="D614" s="6" t="n">
        <v>44287</v>
      </c>
      <c r="E614" s="7" t="str">
        <f aca="false">IF(F614="Sterile",D614+3653, "NA")</f>
        <v>NA</v>
      </c>
    </row>
    <row r="615" customFormat="false" ht="43.3" hidden="false" customHeight="false" outlineLevel="0" collapsed="false">
      <c r="A615" s="8" t="n">
        <v>71821342</v>
      </c>
      <c r="B615" s="3" t="s">
        <v>467</v>
      </c>
      <c r="C615" s="9" t="n">
        <v>1</v>
      </c>
      <c r="D615" s="6" t="n">
        <v>44470</v>
      </c>
      <c r="E615" s="7" t="str">
        <f aca="false">IF(F615="Sterile",D615+3653, "NA")</f>
        <v>NA</v>
      </c>
    </row>
    <row r="616" customFormat="false" ht="43.3" hidden="false" customHeight="false" outlineLevel="0" collapsed="false">
      <c r="A616" s="8" t="n">
        <v>71821344</v>
      </c>
      <c r="B616" s="3" t="s">
        <v>468</v>
      </c>
      <c r="C616" s="9" t="n">
        <f aca="false">2-1</f>
        <v>1</v>
      </c>
      <c r="D616" s="6" t="n">
        <v>44470</v>
      </c>
      <c r="E616" s="7" t="str">
        <f aca="false">IF(F616="Sterile",D616+3653, "NA")</f>
        <v>NA</v>
      </c>
    </row>
    <row r="617" customFormat="false" ht="43.3" hidden="false" customHeight="false" outlineLevel="0" collapsed="false">
      <c r="A617" s="8" t="n">
        <v>71821344</v>
      </c>
      <c r="B617" s="3" t="s">
        <v>469</v>
      </c>
      <c r="C617" s="9" t="n">
        <v>3</v>
      </c>
      <c r="D617" s="6" t="n">
        <v>44409</v>
      </c>
      <c r="E617" s="7" t="str">
        <f aca="false">IF(F617="Sterile",D617+3653, "NA")</f>
        <v>NA</v>
      </c>
    </row>
    <row r="618" customFormat="false" ht="43.3" hidden="false" customHeight="false" outlineLevel="0" collapsed="false">
      <c r="A618" s="8" t="n">
        <v>71821348</v>
      </c>
      <c r="B618" s="3" t="s">
        <v>470</v>
      </c>
      <c r="C618" s="9" t="n">
        <v>2</v>
      </c>
      <c r="D618" s="6" t="n">
        <v>44317</v>
      </c>
      <c r="E618" s="7" t="str">
        <f aca="false">IF(F618="Sterile",D618+3653, "NA")</f>
        <v>NA</v>
      </c>
    </row>
    <row r="619" customFormat="false" ht="43.3" hidden="false" customHeight="false" outlineLevel="0" collapsed="false">
      <c r="A619" s="8" t="n">
        <v>71821348</v>
      </c>
      <c r="B619" s="3" t="s">
        <v>471</v>
      </c>
      <c r="C619" s="9" t="n">
        <v>2</v>
      </c>
      <c r="D619" s="6" t="n">
        <v>44440</v>
      </c>
      <c r="E619" s="7" t="str">
        <f aca="false">IF(F619="Sterile",D619+3653, "NA")</f>
        <v>NA</v>
      </c>
    </row>
    <row r="620" customFormat="false" ht="43.3" hidden="false" customHeight="false" outlineLevel="0" collapsed="false">
      <c r="A620" s="8" t="n">
        <v>71821350</v>
      </c>
      <c r="B620" s="3" t="s">
        <v>472</v>
      </c>
      <c r="C620" s="9" t="n">
        <f aca="false">5-1</f>
        <v>4</v>
      </c>
      <c r="D620" s="6" t="n">
        <v>44531</v>
      </c>
      <c r="E620" s="7" t="str">
        <f aca="false">IF(F620="Sterile",D620+3653, "NA")</f>
        <v>NA</v>
      </c>
    </row>
    <row r="621" customFormat="false" ht="43.3" hidden="false" customHeight="false" outlineLevel="0" collapsed="false">
      <c r="A621" s="8" t="n">
        <v>71821355</v>
      </c>
      <c r="B621" s="3" t="s">
        <v>473</v>
      </c>
      <c r="C621" s="9" t="n">
        <v>2</v>
      </c>
      <c r="D621" s="6" t="n">
        <v>44774</v>
      </c>
      <c r="E621" s="7" t="str">
        <f aca="false">IF(F621="Sterile",D621+3653, "NA")</f>
        <v>NA</v>
      </c>
    </row>
    <row r="622" customFormat="false" ht="43.3" hidden="false" customHeight="false" outlineLevel="0" collapsed="false">
      <c r="A622" s="11" t="n">
        <v>71821403</v>
      </c>
      <c r="B622" s="3" t="s">
        <v>474</v>
      </c>
      <c r="C622" s="9" t="n">
        <f aca="false">4-2-1</f>
        <v>1</v>
      </c>
      <c r="D622" s="6" t="n">
        <v>44805</v>
      </c>
      <c r="E622" s="7" t="str">
        <f aca="false">IF(F622="Sterile",D622+3653, "NA")</f>
        <v>NA</v>
      </c>
    </row>
    <row r="623" customFormat="false" ht="43.3" hidden="false" customHeight="false" outlineLevel="0" collapsed="false">
      <c r="A623" s="11" t="n">
        <v>71821403</v>
      </c>
      <c r="B623" s="3" t="s">
        <v>475</v>
      </c>
      <c r="C623" s="9" t="n">
        <v>7</v>
      </c>
      <c r="D623" s="6" t="n">
        <v>44805</v>
      </c>
      <c r="E623" s="7" t="str">
        <f aca="false">IF(F623="Sterile",D623+3653, "NA")</f>
        <v>NA</v>
      </c>
    </row>
    <row r="624" customFormat="false" ht="43.3" hidden="false" customHeight="false" outlineLevel="0" collapsed="false">
      <c r="A624" s="11" t="n">
        <v>71821403</v>
      </c>
      <c r="B624" s="3" t="s">
        <v>476</v>
      </c>
      <c r="C624" s="9" t="n">
        <v>3</v>
      </c>
      <c r="D624" s="6" t="n">
        <v>44805</v>
      </c>
      <c r="E624" s="7" t="str">
        <f aca="false">IF(F624="Sterile",D624+3653, "NA")</f>
        <v>NA</v>
      </c>
    </row>
    <row r="625" customFormat="false" ht="43.3" hidden="false" customHeight="false" outlineLevel="0" collapsed="false">
      <c r="A625" s="3" t="n">
        <v>71821403</v>
      </c>
      <c r="B625" s="4" t="s">
        <v>476</v>
      </c>
      <c r="C625" s="5" t="n">
        <v>2</v>
      </c>
      <c r="D625" s="6" t="n">
        <v>44805</v>
      </c>
      <c r="E625" s="7" t="str">
        <f aca="false">IF(F625="Sterile",D625+3651, "NA")</f>
        <v>NA</v>
      </c>
    </row>
    <row r="626" customFormat="false" ht="43.3" hidden="false" customHeight="false" outlineLevel="0" collapsed="false">
      <c r="A626" s="11" t="n">
        <v>71821407</v>
      </c>
      <c r="B626" s="3" t="s">
        <v>477</v>
      </c>
      <c r="C626" s="9" t="n">
        <f aca="false">2-1</f>
        <v>1</v>
      </c>
      <c r="D626" s="6" t="n">
        <v>43739</v>
      </c>
      <c r="E626" s="7" t="str">
        <f aca="false">IF(F626="Sterile",D626+3653, "NA")</f>
        <v>NA</v>
      </c>
    </row>
    <row r="627" customFormat="false" ht="43.3" hidden="false" customHeight="false" outlineLevel="0" collapsed="false">
      <c r="A627" s="3" t="n">
        <v>71821407</v>
      </c>
      <c r="B627" s="4" t="s">
        <v>478</v>
      </c>
      <c r="C627" s="5" t="n">
        <v>1</v>
      </c>
      <c r="D627" s="6" t="n">
        <v>43891</v>
      </c>
      <c r="E627" s="7" t="str">
        <f aca="false">IF(F627="Sterile",D627+3653, "NA")</f>
        <v>NA</v>
      </c>
    </row>
    <row r="628" customFormat="false" ht="43.3" hidden="false" customHeight="false" outlineLevel="0" collapsed="false">
      <c r="A628" s="3" t="n">
        <v>71821409</v>
      </c>
      <c r="B628" s="4" t="s">
        <v>479</v>
      </c>
      <c r="C628" s="5" t="n">
        <v>1</v>
      </c>
      <c r="D628" s="6" t="n">
        <v>43617</v>
      </c>
      <c r="E628" s="7" t="str">
        <f aca="false">IF(F628="Sterile",D628+3651, "NA")</f>
        <v>NA</v>
      </c>
    </row>
    <row r="629" customFormat="false" ht="43.3" hidden="false" customHeight="false" outlineLevel="0" collapsed="false">
      <c r="A629" s="11" t="n">
        <v>71821411</v>
      </c>
      <c r="B629" s="3" t="s">
        <v>480</v>
      </c>
      <c r="C629" s="9" t="n">
        <v>1</v>
      </c>
      <c r="D629" s="6" t="n">
        <v>42186</v>
      </c>
      <c r="E629" s="7" t="str">
        <f aca="false">IF(F629="Sterile",D629+3653, "NA")</f>
        <v>NA</v>
      </c>
    </row>
    <row r="630" customFormat="false" ht="43.3" hidden="false" customHeight="false" outlineLevel="0" collapsed="false">
      <c r="A630" s="11" t="n">
        <v>71821805</v>
      </c>
      <c r="B630" s="3" t="s">
        <v>481</v>
      </c>
      <c r="C630" s="9" t="n">
        <f aca="false">2-1+1</f>
        <v>2</v>
      </c>
      <c r="D630" s="6" t="n">
        <v>43891</v>
      </c>
      <c r="E630" s="7" t="str">
        <f aca="false">IF(F630="Sterile",D630+3653, "NA")</f>
        <v>NA</v>
      </c>
    </row>
    <row r="631" customFormat="false" ht="43.3" hidden="false" customHeight="false" outlineLevel="0" collapsed="false">
      <c r="A631" s="3" t="n">
        <v>71821805</v>
      </c>
      <c r="B631" s="4" t="s">
        <v>481</v>
      </c>
      <c r="C631" s="5" t="n">
        <v>1</v>
      </c>
      <c r="D631" s="6" t="n">
        <v>43891</v>
      </c>
      <c r="E631" s="7" t="str">
        <f aca="false">IF(F631="Sterile",D631+3653, "NA")</f>
        <v>NA</v>
      </c>
    </row>
    <row r="632" customFormat="false" ht="43.3" hidden="false" customHeight="false" outlineLevel="0" collapsed="false">
      <c r="A632" s="11" t="n">
        <v>71821807</v>
      </c>
      <c r="B632" s="3" t="s">
        <v>482</v>
      </c>
      <c r="C632" s="9" t="n">
        <v>1</v>
      </c>
      <c r="D632" s="6" t="n">
        <v>43405</v>
      </c>
      <c r="E632" s="7" t="str">
        <f aca="false">IF(F632="Sterile",D632+3653, "NA")</f>
        <v>NA</v>
      </c>
    </row>
    <row r="633" customFormat="false" ht="43.3" hidden="false" customHeight="false" outlineLevel="0" collapsed="false">
      <c r="A633" s="11" t="n">
        <v>71821905</v>
      </c>
      <c r="B633" s="3" t="s">
        <v>483</v>
      </c>
      <c r="C633" s="9" t="n">
        <f aca="false">3-1-1</f>
        <v>1</v>
      </c>
      <c r="D633" s="6" t="n">
        <v>43739</v>
      </c>
      <c r="E633" s="7" t="str">
        <f aca="false">IF(F633="Sterile",D633+3653, "NA")</f>
        <v>NA</v>
      </c>
    </row>
    <row r="634" customFormat="false" ht="43.3" hidden="false" customHeight="false" outlineLevel="0" collapsed="false">
      <c r="A634" s="3" t="n">
        <v>71821905</v>
      </c>
      <c r="B634" s="4" t="s">
        <v>484</v>
      </c>
      <c r="C634" s="5" t="n">
        <v>1</v>
      </c>
      <c r="D634" s="6" t="n">
        <v>43770</v>
      </c>
      <c r="E634" s="7" t="str">
        <f aca="false">IF(F634="Sterile",D634+3653, "NA")</f>
        <v>NA</v>
      </c>
    </row>
    <row r="635" customFormat="false" ht="43.3" hidden="false" customHeight="false" outlineLevel="0" collapsed="false">
      <c r="A635" s="3" t="n">
        <v>71821907</v>
      </c>
      <c r="B635" s="4" t="s">
        <v>485</v>
      </c>
      <c r="C635" s="5" t="n">
        <v>1</v>
      </c>
      <c r="D635" s="6" t="n">
        <v>43739</v>
      </c>
      <c r="E635" s="7" t="str">
        <f aca="false">IF(F635="Sterile",D635+3653, "NA")</f>
        <v>NA</v>
      </c>
    </row>
    <row r="636" customFormat="false" ht="43.3" hidden="false" customHeight="false" outlineLevel="0" collapsed="false">
      <c r="A636" s="8" t="n">
        <v>71822055</v>
      </c>
      <c r="B636" s="3" t="s">
        <v>486</v>
      </c>
      <c r="C636" s="9" t="n">
        <v>1</v>
      </c>
      <c r="D636" s="6" t="n">
        <v>43374</v>
      </c>
      <c r="E636" s="7" t="str">
        <f aca="false">IF(F636="Sterile",D636+3653, "NA")</f>
        <v>NA</v>
      </c>
    </row>
    <row r="637" customFormat="false" ht="43.3" hidden="false" customHeight="false" outlineLevel="0" collapsed="false">
      <c r="A637" s="3" t="n">
        <v>71822405</v>
      </c>
      <c r="B637" s="3" t="s">
        <v>487</v>
      </c>
      <c r="C637" s="9" t="n">
        <v>1</v>
      </c>
      <c r="D637" s="6" t="n">
        <v>44166</v>
      </c>
      <c r="E637" s="7" t="str">
        <f aca="false">IF(F637="Sterile",D637+3653, "NA")</f>
        <v>NA</v>
      </c>
    </row>
    <row r="638" customFormat="false" ht="43.3" hidden="false" customHeight="false" outlineLevel="0" collapsed="false">
      <c r="A638" s="3" t="n">
        <v>71822505</v>
      </c>
      <c r="B638" s="3" t="s">
        <v>488</v>
      </c>
      <c r="C638" s="9" t="n">
        <v>1</v>
      </c>
      <c r="D638" s="6" t="n">
        <v>43891</v>
      </c>
      <c r="E638" s="7" t="str">
        <f aca="false">IF(F638="Sterile",D638+3653, "NA")</f>
        <v>NA</v>
      </c>
    </row>
    <row r="639" customFormat="false" ht="43.3" hidden="false" customHeight="false" outlineLevel="0" collapsed="false">
      <c r="A639" s="3" t="n">
        <v>71822605</v>
      </c>
      <c r="B639" s="4" t="s">
        <v>489</v>
      </c>
      <c r="C639" s="5" t="n">
        <v>1</v>
      </c>
      <c r="D639" s="6" t="n">
        <v>43739</v>
      </c>
      <c r="E639" s="7" t="str">
        <f aca="false">IF(F639="Sterile",D639+3653, "NA")</f>
        <v>NA</v>
      </c>
    </row>
    <row r="640" customFormat="false" ht="43.3" hidden="false" customHeight="false" outlineLevel="0" collapsed="false">
      <c r="A640" s="3" t="n">
        <v>71822705</v>
      </c>
      <c r="B640" s="3" t="s">
        <v>490</v>
      </c>
      <c r="C640" s="9" t="n">
        <v>2</v>
      </c>
      <c r="D640" s="6" t="n">
        <v>43739</v>
      </c>
      <c r="E640" s="7" t="str">
        <f aca="false">IF(F640="Sterile",D640+3653, "NA")</f>
        <v>NA</v>
      </c>
    </row>
    <row r="641" customFormat="false" ht="43.3" hidden="false" customHeight="false" outlineLevel="0" collapsed="false">
      <c r="A641" s="3" t="n">
        <v>71822707</v>
      </c>
      <c r="B641" s="4" t="s">
        <v>491</v>
      </c>
      <c r="C641" s="5" t="n">
        <v>1</v>
      </c>
      <c r="D641" s="6" t="n">
        <v>43678</v>
      </c>
      <c r="E641" s="7" t="str">
        <f aca="false">IF(F641="Sterile",D641+3653, "NA")</f>
        <v>NA</v>
      </c>
    </row>
    <row r="642" customFormat="false" ht="43.3" hidden="false" customHeight="false" outlineLevel="0" collapsed="false">
      <c r="A642" s="3" t="n">
        <v>71823114</v>
      </c>
      <c r="B642" s="4" t="s">
        <v>492</v>
      </c>
      <c r="C642" s="5" t="n">
        <v>1</v>
      </c>
      <c r="D642" s="6" t="n">
        <v>44743</v>
      </c>
      <c r="E642" s="7" t="str">
        <f aca="false">IF(F642="Sterile",D642+3653, "NA")</f>
        <v>NA</v>
      </c>
    </row>
    <row r="643" customFormat="false" ht="43.3" hidden="false" customHeight="false" outlineLevel="0" collapsed="false">
      <c r="A643" s="3" t="n">
        <v>71823116</v>
      </c>
      <c r="B643" s="4" t="s">
        <v>493</v>
      </c>
      <c r="C643" s="5" t="n">
        <v>2</v>
      </c>
      <c r="D643" s="6" t="n">
        <v>44197</v>
      </c>
      <c r="E643" s="7" t="str">
        <f aca="false">IF(F643="Sterile",D643+3653, "NA")</f>
        <v>NA</v>
      </c>
    </row>
    <row r="644" customFormat="false" ht="43.3" hidden="false" customHeight="false" outlineLevel="0" collapsed="false">
      <c r="A644" s="3" t="n">
        <v>71823118</v>
      </c>
      <c r="B644" s="4" t="s">
        <v>494</v>
      </c>
      <c r="C644" s="5" t="n">
        <v>1</v>
      </c>
      <c r="D644" s="6" t="n">
        <v>44805</v>
      </c>
      <c r="E644" s="7" t="str">
        <f aca="false">IF(F644="Sterile",D644+3653, "NA")</f>
        <v>NA</v>
      </c>
    </row>
    <row r="645" customFormat="false" ht="43.3" hidden="false" customHeight="false" outlineLevel="0" collapsed="false">
      <c r="A645" s="3" t="n">
        <v>71823120</v>
      </c>
      <c r="B645" s="4" t="s">
        <v>495</v>
      </c>
      <c r="C645" s="5" t="n">
        <v>1</v>
      </c>
      <c r="D645" s="6" t="n">
        <v>43556</v>
      </c>
      <c r="E645" s="7" t="str">
        <f aca="false">IF(F645="Sterile",D645+3653, "NA")</f>
        <v>NA</v>
      </c>
    </row>
    <row r="646" customFormat="false" ht="43.3" hidden="false" customHeight="false" outlineLevel="0" collapsed="false">
      <c r="A646" s="3" t="n">
        <v>71823122</v>
      </c>
      <c r="B646" s="4" t="s">
        <v>496</v>
      </c>
      <c r="C646" s="5" t="n">
        <f aca="false">3-2</f>
        <v>1</v>
      </c>
      <c r="D646" s="6" t="n">
        <v>44440</v>
      </c>
      <c r="E646" s="7" t="str">
        <f aca="false">IF(F646="Sterile",D646+3653, "NA")</f>
        <v>NA</v>
      </c>
    </row>
    <row r="647" customFormat="false" ht="43.3" hidden="false" customHeight="false" outlineLevel="0" collapsed="false">
      <c r="A647" s="3" t="n">
        <v>71823124</v>
      </c>
      <c r="B647" s="4" t="s">
        <v>497</v>
      </c>
      <c r="C647" s="5" t="n">
        <v>1</v>
      </c>
      <c r="D647" s="6" t="n">
        <v>43678</v>
      </c>
      <c r="E647" s="7" t="str">
        <f aca="false">IF(F647="Sterile",D647+3653, "NA")</f>
        <v>NA</v>
      </c>
    </row>
    <row r="648" customFormat="false" ht="43.3" hidden="false" customHeight="false" outlineLevel="0" collapsed="false">
      <c r="A648" s="3" t="n">
        <v>71823404</v>
      </c>
      <c r="B648" s="4" t="s">
        <v>498</v>
      </c>
      <c r="C648" s="5" t="n">
        <v>1</v>
      </c>
      <c r="D648" s="6" t="n">
        <v>44136</v>
      </c>
      <c r="E648" s="7" t="str">
        <f aca="false">IF(F648="Sterile",D648+3653, "NA")</f>
        <v>NA</v>
      </c>
    </row>
    <row r="649" customFormat="false" ht="43.3" hidden="false" customHeight="false" outlineLevel="0" collapsed="false">
      <c r="A649" s="3" t="n">
        <v>71828035</v>
      </c>
      <c r="B649" s="3" t="s">
        <v>499</v>
      </c>
      <c r="C649" s="9" t="n">
        <v>2</v>
      </c>
      <c r="D649" s="6" t="n">
        <v>44562</v>
      </c>
      <c r="E649" s="7" t="str">
        <f aca="false">IF(F649="Sterile",D649+3653, "NA")</f>
        <v>NA</v>
      </c>
    </row>
    <row r="650" customFormat="false" ht="43.3" hidden="false" customHeight="false" outlineLevel="0" collapsed="false">
      <c r="A650" s="3" t="n">
        <v>71828040</v>
      </c>
      <c r="B650" s="3" t="s">
        <v>500</v>
      </c>
      <c r="C650" s="9" t="n">
        <v>2</v>
      </c>
      <c r="D650" s="6" t="n">
        <v>43678</v>
      </c>
      <c r="E650" s="7" t="str">
        <f aca="false">IF(F650="Sterile",D650+3653, "NA")</f>
        <v>NA</v>
      </c>
    </row>
    <row r="651" customFormat="false" ht="43.3" hidden="false" customHeight="false" outlineLevel="0" collapsed="false">
      <c r="A651" s="3" t="n">
        <v>71828045</v>
      </c>
      <c r="B651" s="3" t="s">
        <v>501</v>
      </c>
      <c r="C651" s="9" t="n">
        <v>4</v>
      </c>
      <c r="D651" s="6" t="n">
        <v>43586</v>
      </c>
      <c r="E651" s="7" t="str">
        <f aca="false">IF(F651="Sterile",D651+3653, "NA")</f>
        <v>NA</v>
      </c>
    </row>
    <row r="652" customFormat="false" ht="43.3" hidden="false" customHeight="false" outlineLevel="0" collapsed="false">
      <c r="A652" s="3" t="n">
        <v>71828050</v>
      </c>
      <c r="B652" s="3" t="s">
        <v>502</v>
      </c>
      <c r="C652" s="9" t="n">
        <v>1</v>
      </c>
      <c r="D652" s="6" t="n">
        <v>43497</v>
      </c>
      <c r="E652" s="7" t="str">
        <f aca="false">IF(F652="Sterile",D652+3653, "NA")</f>
        <v>NA</v>
      </c>
    </row>
    <row r="653" customFormat="false" ht="43.3" hidden="false" customHeight="false" outlineLevel="0" collapsed="false">
      <c r="A653" s="3" t="n">
        <v>71828055</v>
      </c>
      <c r="B653" s="3" t="s">
        <v>503</v>
      </c>
      <c r="C653" s="9" t="n">
        <f aca="false">5-1</f>
        <v>4</v>
      </c>
      <c r="D653" s="6" t="n">
        <v>43525</v>
      </c>
      <c r="E653" s="7" t="str">
        <f aca="false">IF(F653="Sterile",D653+3653, "NA")</f>
        <v>NA</v>
      </c>
    </row>
    <row r="654" customFormat="false" ht="43.3" hidden="false" customHeight="false" outlineLevel="0" collapsed="false">
      <c r="A654" s="3" t="n">
        <v>71828060</v>
      </c>
      <c r="B654" s="3" t="s">
        <v>504</v>
      </c>
      <c r="C654" s="9" t="n">
        <f aca="false">6-2</f>
        <v>4</v>
      </c>
      <c r="D654" s="6" t="n">
        <v>44562</v>
      </c>
      <c r="E654" s="7" t="str">
        <f aca="false">IF(F654="Sterile",D654+3653, "NA")</f>
        <v>NA</v>
      </c>
    </row>
    <row r="655" customFormat="false" ht="43.3" hidden="false" customHeight="false" outlineLevel="0" collapsed="false">
      <c r="A655" s="3" t="n">
        <v>71828060</v>
      </c>
      <c r="B655" s="4" t="s">
        <v>504</v>
      </c>
      <c r="C655" s="5" t="n">
        <v>2</v>
      </c>
      <c r="D655" s="6" t="n">
        <v>44562</v>
      </c>
      <c r="E655" s="7" t="str">
        <f aca="false">IF(F655="Sterile",D655+3653, "NA")</f>
        <v>NA</v>
      </c>
    </row>
    <row r="656" customFormat="false" ht="43.3" hidden="false" customHeight="false" outlineLevel="0" collapsed="false">
      <c r="A656" s="3" t="n">
        <v>71828065</v>
      </c>
      <c r="B656" s="3" t="s">
        <v>505</v>
      </c>
      <c r="C656" s="9" t="n">
        <v>5</v>
      </c>
      <c r="D656" s="6" t="n">
        <v>44562</v>
      </c>
      <c r="E656" s="7" t="str">
        <f aca="false">IF(F656="Sterile",D656+3653, "NA")</f>
        <v>NA</v>
      </c>
    </row>
    <row r="657" customFormat="false" ht="43.3" hidden="false" customHeight="false" outlineLevel="0" collapsed="false">
      <c r="A657" s="3" t="n">
        <v>71828070</v>
      </c>
      <c r="B657" s="3" t="s">
        <v>506</v>
      </c>
      <c r="C657" s="9" t="n">
        <f aca="false">13-1-1</f>
        <v>11</v>
      </c>
      <c r="D657" s="6" t="n">
        <v>44593</v>
      </c>
      <c r="E657" s="7" t="str">
        <f aca="false">IF(F657="Sterile",D657+3653, "NA")</f>
        <v>NA</v>
      </c>
    </row>
    <row r="658" customFormat="false" ht="43.3" hidden="false" customHeight="false" outlineLevel="0" collapsed="false">
      <c r="A658" s="3" t="n">
        <v>71828070</v>
      </c>
      <c r="B658" s="4" t="s">
        <v>506</v>
      </c>
      <c r="C658" s="5" t="n">
        <v>1</v>
      </c>
      <c r="D658" s="6" t="n">
        <v>44593</v>
      </c>
      <c r="E658" s="7" t="str">
        <f aca="false">IF(F658="Sterile",D658+3653, "NA")</f>
        <v>NA</v>
      </c>
    </row>
    <row r="659" customFormat="false" ht="43.3" hidden="false" customHeight="false" outlineLevel="0" collapsed="false">
      <c r="A659" s="3" t="n">
        <v>71828070</v>
      </c>
      <c r="B659" s="4" t="s">
        <v>506</v>
      </c>
      <c r="C659" s="5" t="n">
        <v>1</v>
      </c>
      <c r="D659" s="6" t="n">
        <v>44593</v>
      </c>
      <c r="E659" s="7" t="str">
        <f aca="false">IF(F659="Sterile",D659+3653, "NA")</f>
        <v>NA</v>
      </c>
    </row>
    <row r="660" customFormat="false" ht="43.3" hidden="false" customHeight="false" outlineLevel="0" collapsed="false">
      <c r="A660" s="3" t="n">
        <v>71828075</v>
      </c>
      <c r="B660" s="3" t="s">
        <v>507</v>
      </c>
      <c r="C660" s="9" t="n">
        <f aca="false">6-1</f>
        <v>5</v>
      </c>
      <c r="D660" s="6" t="n">
        <v>44562</v>
      </c>
      <c r="E660" s="7" t="str">
        <f aca="false">IF(F660="Sterile",D660+3653, "NA")</f>
        <v>NA</v>
      </c>
    </row>
    <row r="661" customFormat="false" ht="43.3" hidden="false" customHeight="false" outlineLevel="0" collapsed="false">
      <c r="A661" s="3" t="n">
        <v>71828075</v>
      </c>
      <c r="B661" s="3" t="s">
        <v>508</v>
      </c>
      <c r="C661" s="9" t="n">
        <v>6</v>
      </c>
      <c r="D661" s="6" t="n">
        <v>44562</v>
      </c>
      <c r="E661" s="7" t="str">
        <f aca="false">IF(F661="Sterile",D661+3653, "NA")</f>
        <v>NA</v>
      </c>
    </row>
    <row r="662" customFormat="false" ht="43.3" hidden="false" customHeight="false" outlineLevel="0" collapsed="false">
      <c r="A662" s="3" t="n">
        <v>71828075</v>
      </c>
      <c r="B662" s="4" t="s">
        <v>508</v>
      </c>
      <c r="C662" s="5" t="n">
        <v>1</v>
      </c>
      <c r="D662" s="6" t="n">
        <v>44562</v>
      </c>
      <c r="E662" s="7" t="str">
        <f aca="false">IF(F662="Sterile",D662+3653, "NA")</f>
        <v>NA</v>
      </c>
    </row>
    <row r="663" customFormat="false" ht="43.3" hidden="false" customHeight="false" outlineLevel="0" collapsed="false">
      <c r="A663" s="3" t="n">
        <v>71828080</v>
      </c>
      <c r="B663" s="3" t="s">
        <v>509</v>
      </c>
      <c r="C663" s="9" t="n">
        <v>6</v>
      </c>
      <c r="D663" s="6" t="n">
        <v>43617</v>
      </c>
      <c r="E663" s="7" t="str">
        <f aca="false">IF(F663="Sterile",D663+3653, "NA")</f>
        <v>NA</v>
      </c>
    </row>
    <row r="664" customFormat="false" ht="43.3" hidden="false" customHeight="false" outlineLevel="0" collapsed="false">
      <c r="A664" s="3" t="n">
        <v>71828080</v>
      </c>
      <c r="B664" s="3" t="s">
        <v>510</v>
      </c>
      <c r="C664" s="9" t="n">
        <v>2</v>
      </c>
      <c r="D664" s="6" t="n">
        <v>43617</v>
      </c>
      <c r="E664" s="7" t="str">
        <f aca="false">IF(F664="Sterile",D664+3653, "NA")</f>
        <v>NA</v>
      </c>
    </row>
    <row r="665" customFormat="false" ht="43.3" hidden="false" customHeight="false" outlineLevel="0" collapsed="false">
      <c r="A665" s="3" t="n">
        <v>71828085</v>
      </c>
      <c r="B665" s="3" t="s">
        <v>511</v>
      </c>
      <c r="C665" s="9" t="n">
        <v>3</v>
      </c>
      <c r="D665" s="6" t="n">
        <v>44531</v>
      </c>
      <c r="E665" s="7" t="str">
        <f aca="false">IF(F665="Sterile",D665+3653, "NA")</f>
        <v>NA</v>
      </c>
    </row>
    <row r="666" customFormat="false" ht="43.3" hidden="false" customHeight="false" outlineLevel="0" collapsed="false">
      <c r="A666" s="3" t="n">
        <v>71828085</v>
      </c>
      <c r="B666" s="3" t="s">
        <v>512</v>
      </c>
      <c r="C666" s="9" t="n">
        <v>2</v>
      </c>
      <c r="D666" s="6" t="n">
        <v>44562</v>
      </c>
      <c r="E666" s="7" t="str">
        <f aca="false">IF(F666="Sterile",D666+3653, "NA")</f>
        <v>NA</v>
      </c>
    </row>
    <row r="667" customFormat="false" ht="43.3" hidden="false" customHeight="false" outlineLevel="0" collapsed="false">
      <c r="A667" s="3" t="n">
        <v>71828090</v>
      </c>
      <c r="B667" s="3" t="s">
        <v>513</v>
      </c>
      <c r="C667" s="9" t="n">
        <f aca="false">5-1</f>
        <v>4</v>
      </c>
      <c r="D667" s="6" t="n">
        <v>44562</v>
      </c>
      <c r="E667" s="7" t="str">
        <f aca="false">IF(F667="Sterile",D667+3653, "NA")</f>
        <v>NA</v>
      </c>
    </row>
    <row r="668" customFormat="false" ht="43.3" hidden="false" customHeight="false" outlineLevel="0" collapsed="false">
      <c r="A668" s="3" t="n">
        <v>71828095</v>
      </c>
      <c r="B668" s="3" t="s">
        <v>514</v>
      </c>
      <c r="C668" s="9" t="n">
        <v>3</v>
      </c>
      <c r="D668" s="6" t="n">
        <v>43252</v>
      </c>
      <c r="E668" s="7" t="str">
        <f aca="false">IF(F668="Sterile",D668+3653, "NA")</f>
        <v>NA</v>
      </c>
    </row>
    <row r="669" customFormat="false" ht="43.3" hidden="false" customHeight="false" outlineLevel="0" collapsed="false">
      <c r="A669" s="3" t="n">
        <v>71828100</v>
      </c>
      <c r="B669" s="3" t="s">
        <v>515</v>
      </c>
      <c r="C669" s="9" t="n">
        <v>2</v>
      </c>
      <c r="D669" s="6" t="n">
        <v>43556</v>
      </c>
      <c r="E669" s="7" t="str">
        <f aca="false">IF(F669="Sterile",D669+3653, "NA")</f>
        <v>NA</v>
      </c>
    </row>
    <row r="670" customFormat="false" ht="43.3" hidden="false" customHeight="false" outlineLevel="0" collapsed="false">
      <c r="A670" s="3" t="n">
        <v>71829004</v>
      </c>
      <c r="B670" s="4" t="s">
        <v>516</v>
      </c>
      <c r="C670" s="5" t="n">
        <v>2</v>
      </c>
      <c r="D670" s="6" t="n">
        <v>43739</v>
      </c>
      <c r="E670" s="7" t="str">
        <f aca="false">IF(F670="Sterile",D670+3653, "NA")</f>
        <v>NA</v>
      </c>
    </row>
    <row r="671" customFormat="false" ht="43.3" hidden="false" customHeight="false" outlineLevel="0" collapsed="false">
      <c r="A671" s="3" t="n">
        <v>71829006</v>
      </c>
      <c r="B671" s="3" t="s">
        <v>517</v>
      </c>
      <c r="C671" s="9" t="n">
        <f aca="false">7-3-1</f>
        <v>3</v>
      </c>
      <c r="D671" s="6" t="n">
        <v>44593</v>
      </c>
      <c r="E671" s="7" t="str">
        <f aca="false">IF(F671="Sterile",D671+3653, "NA")</f>
        <v>NA</v>
      </c>
    </row>
    <row r="672" customFormat="false" ht="43.3" hidden="false" customHeight="false" outlineLevel="0" collapsed="false">
      <c r="A672" s="3" t="n">
        <v>71829008</v>
      </c>
      <c r="B672" s="3" t="s">
        <v>518</v>
      </c>
      <c r="C672" s="9" t="n">
        <f aca="false">7-2</f>
        <v>5</v>
      </c>
      <c r="D672" s="6" t="n">
        <v>43586</v>
      </c>
      <c r="E672" s="7" t="str">
        <f aca="false">IF(F672="Sterile",D672+3653, "NA")</f>
        <v>NA</v>
      </c>
    </row>
    <row r="673" customFormat="false" ht="43.3" hidden="false" customHeight="false" outlineLevel="0" collapsed="false">
      <c r="A673" s="3" t="n">
        <v>71829010</v>
      </c>
      <c r="B673" s="3" t="s">
        <v>519</v>
      </c>
      <c r="C673" s="9" t="n">
        <f aca="false">6-2</f>
        <v>4</v>
      </c>
      <c r="D673" s="6" t="n">
        <v>44501</v>
      </c>
      <c r="E673" s="7" t="str">
        <f aca="false">IF(F673="Sterile",D673+3653, "NA")</f>
        <v>NA</v>
      </c>
    </row>
    <row r="674" customFormat="false" ht="43.3" hidden="false" customHeight="false" outlineLevel="0" collapsed="false">
      <c r="A674" s="3" t="n">
        <v>71829010</v>
      </c>
      <c r="B674" s="4" t="s">
        <v>519</v>
      </c>
      <c r="C674" s="5" t="n">
        <v>1</v>
      </c>
      <c r="D674" s="6" t="n">
        <v>44501</v>
      </c>
      <c r="E674" s="7" t="str">
        <f aca="false">IF(F674="Sterile",D674+3653, "NA")</f>
        <v>NA</v>
      </c>
    </row>
    <row r="675" customFormat="false" ht="43.3" hidden="false" customHeight="false" outlineLevel="0" collapsed="false">
      <c r="A675" s="3" t="n">
        <v>71829010</v>
      </c>
      <c r="B675" s="4" t="s">
        <v>520</v>
      </c>
      <c r="C675" s="5" t="n">
        <v>1</v>
      </c>
      <c r="D675" s="6" t="n">
        <v>44621</v>
      </c>
      <c r="E675" s="7" t="str">
        <f aca="false">IF(F675="Sterile",D675+3653, "NA")</f>
        <v>NA</v>
      </c>
    </row>
    <row r="676" customFormat="false" ht="43.3" hidden="false" customHeight="false" outlineLevel="0" collapsed="false">
      <c r="A676" s="3" t="n">
        <v>71829306</v>
      </c>
      <c r="B676" s="4" t="s">
        <v>521</v>
      </c>
      <c r="C676" s="5" t="n">
        <v>1</v>
      </c>
      <c r="D676" s="6" t="n">
        <v>43466</v>
      </c>
      <c r="E676" s="7" t="str">
        <f aca="false">IF(F676="Sterile",D676+3653, "NA")</f>
        <v>NA</v>
      </c>
    </row>
    <row r="677" customFormat="false" ht="43.3" hidden="false" customHeight="false" outlineLevel="0" collapsed="false">
      <c r="A677" s="3" t="n">
        <v>71829306</v>
      </c>
      <c r="B677" s="4" t="s">
        <v>521</v>
      </c>
      <c r="C677" s="5" t="n">
        <v>1</v>
      </c>
      <c r="D677" s="6" t="n">
        <v>43466</v>
      </c>
      <c r="E677" s="7" t="str">
        <f aca="false">IF(F677="Sterile",D677+3653, "NA")</f>
        <v>NA</v>
      </c>
    </row>
    <row r="678" customFormat="false" ht="43.3" hidden="false" customHeight="false" outlineLevel="0" collapsed="false">
      <c r="A678" s="3" t="n">
        <v>71829308</v>
      </c>
      <c r="B678" s="3" t="s">
        <v>522</v>
      </c>
      <c r="C678" s="9" t="n">
        <v>5</v>
      </c>
      <c r="D678" s="6" t="n">
        <v>43831</v>
      </c>
      <c r="E678" s="7" t="str">
        <f aca="false">IF(F678="Sterile",D678+3653, "NA")</f>
        <v>NA</v>
      </c>
    </row>
    <row r="679" customFormat="false" ht="43.3" hidden="false" customHeight="false" outlineLevel="0" collapsed="false">
      <c r="A679" s="3" t="n">
        <v>71829308</v>
      </c>
      <c r="B679" s="3" t="s">
        <v>523</v>
      </c>
      <c r="C679" s="9" t="n">
        <v>2</v>
      </c>
      <c r="D679" s="6" t="n">
        <v>43862</v>
      </c>
      <c r="E679" s="7" t="str">
        <f aca="false">IF(F679="Sterile",D679+3653, "NA")</f>
        <v>NA</v>
      </c>
    </row>
    <row r="680" customFormat="false" ht="43.3" hidden="false" customHeight="false" outlineLevel="0" collapsed="false">
      <c r="A680" s="3" t="n">
        <v>71829308</v>
      </c>
      <c r="B680" s="4" t="s">
        <v>523</v>
      </c>
      <c r="C680" s="5" t="n">
        <v>1</v>
      </c>
      <c r="D680" s="6" t="n">
        <v>43862</v>
      </c>
      <c r="E680" s="7" t="str">
        <f aca="false">IF(F680="Sterile",D680+3651, "NA")</f>
        <v>NA</v>
      </c>
    </row>
    <row r="681" customFormat="false" ht="43.3" hidden="false" customHeight="false" outlineLevel="0" collapsed="false">
      <c r="A681" s="3" t="n">
        <v>71829310</v>
      </c>
      <c r="B681" s="3" t="s">
        <v>524</v>
      </c>
      <c r="C681" s="9" t="n">
        <f aca="false">2-1+1</f>
        <v>2</v>
      </c>
      <c r="D681" s="6" t="n">
        <v>44470</v>
      </c>
      <c r="E681" s="7" t="str">
        <f aca="false">IF(F681="Sterile",D681+3653, "NA")</f>
        <v>NA</v>
      </c>
    </row>
    <row r="682" customFormat="false" ht="43.3" hidden="false" customHeight="false" outlineLevel="0" collapsed="false">
      <c r="A682" s="3" t="n">
        <v>71829310</v>
      </c>
      <c r="B682" s="3" t="s">
        <v>525</v>
      </c>
      <c r="C682" s="9" t="n">
        <v>3</v>
      </c>
      <c r="D682" s="6" t="n">
        <v>44501</v>
      </c>
      <c r="E682" s="7" t="str">
        <f aca="false">IF(F682="Sterile",D682+3653, "NA")</f>
        <v>NA</v>
      </c>
    </row>
    <row r="683" customFormat="false" ht="43.3" hidden="false" customHeight="false" outlineLevel="0" collapsed="false">
      <c r="A683" s="3" t="n">
        <v>71829310</v>
      </c>
      <c r="B683" s="4" t="s">
        <v>525</v>
      </c>
      <c r="C683" s="5" t="n">
        <v>1</v>
      </c>
      <c r="D683" s="6" t="n">
        <v>44501</v>
      </c>
      <c r="E683" s="7" t="str">
        <f aca="false">IF(F683="Sterile",D683+3651, "NA")</f>
        <v>NA</v>
      </c>
    </row>
    <row r="684" customFormat="false" ht="43.3" hidden="false" customHeight="false" outlineLevel="0" collapsed="false">
      <c r="A684" s="3" t="n">
        <v>71829312</v>
      </c>
      <c r="B684" s="3" t="s">
        <v>526</v>
      </c>
      <c r="C684" s="9" t="n">
        <v>1</v>
      </c>
      <c r="D684" s="6" t="n">
        <v>43678</v>
      </c>
      <c r="E684" s="7" t="str">
        <f aca="false">IF(F684="Sterile",D684+3653, "NA")</f>
        <v>NA</v>
      </c>
    </row>
    <row r="685" customFormat="false" ht="43.3" hidden="false" customHeight="false" outlineLevel="0" collapsed="false">
      <c r="A685" s="3" t="n">
        <v>71829312</v>
      </c>
      <c r="B685" s="3" t="s">
        <v>527</v>
      </c>
      <c r="C685" s="9" t="n">
        <v>1</v>
      </c>
      <c r="D685" s="6" t="n">
        <v>43831</v>
      </c>
      <c r="E685" s="7" t="str">
        <f aca="false">IF(F685="Sterile",D685+3653, "NA")</f>
        <v>NA</v>
      </c>
    </row>
    <row r="686" customFormat="false" ht="43.3" hidden="false" customHeight="false" outlineLevel="0" collapsed="false">
      <c r="A686" s="3" t="n">
        <v>71829314</v>
      </c>
      <c r="B686" s="3" t="s">
        <v>528</v>
      </c>
      <c r="C686" s="9" t="n">
        <v>1</v>
      </c>
      <c r="D686" s="6" t="n">
        <v>43678</v>
      </c>
      <c r="E686" s="7" t="str">
        <f aca="false">IF(F686="Sterile",D686+3653, "NA")</f>
        <v>NA</v>
      </c>
    </row>
    <row r="687" customFormat="false" ht="43.3" hidden="false" customHeight="false" outlineLevel="0" collapsed="false">
      <c r="A687" s="3" t="n">
        <v>71829314</v>
      </c>
      <c r="B687" s="4" t="s">
        <v>529</v>
      </c>
      <c r="C687" s="5" t="n">
        <v>1</v>
      </c>
      <c r="D687" s="6" t="n">
        <v>44075</v>
      </c>
      <c r="E687" s="7" t="str">
        <f aca="false">IF(F687="Sterile",D687+3651, "NA")</f>
        <v>NA</v>
      </c>
    </row>
    <row r="688" customFormat="false" ht="43.3" hidden="false" customHeight="false" outlineLevel="0" collapsed="false">
      <c r="A688" s="3" t="n">
        <v>71829458</v>
      </c>
      <c r="B688" s="4" t="s">
        <v>530</v>
      </c>
      <c r="C688" s="5" t="n">
        <v>1</v>
      </c>
      <c r="D688" s="6" t="n">
        <v>44470</v>
      </c>
      <c r="E688" s="7" t="str">
        <f aca="false">IF(F688="Sterile",D688+3653, "NA")</f>
        <v>NA</v>
      </c>
    </row>
    <row r="689" customFormat="false" ht="43.3" hidden="false" customHeight="false" outlineLevel="0" collapsed="false">
      <c r="A689" s="3" t="n">
        <v>71829459</v>
      </c>
      <c r="B689" s="3" t="s">
        <v>531</v>
      </c>
      <c r="C689" s="9" t="n">
        <f aca="false">3-2</f>
        <v>1</v>
      </c>
      <c r="D689" s="6" t="n">
        <v>44470</v>
      </c>
      <c r="E689" s="7" t="str">
        <f aca="false">IF(F689="Sterile",D689+3653, "NA")</f>
        <v>NA</v>
      </c>
    </row>
    <row r="690" customFormat="false" ht="43.3" hidden="false" customHeight="false" outlineLevel="0" collapsed="false">
      <c r="A690" s="3" t="n">
        <v>71829460</v>
      </c>
      <c r="B690" s="4" t="s">
        <v>532</v>
      </c>
      <c r="C690" s="5" t="n">
        <f aca="false">1+1</f>
        <v>2</v>
      </c>
      <c r="D690" s="6" t="n">
        <v>44501</v>
      </c>
      <c r="E690" s="7" t="str">
        <f aca="false">IF(F690="Sterile",D690+3651, "NA")</f>
        <v>NA</v>
      </c>
    </row>
    <row r="691" customFormat="false" ht="43.3" hidden="false" customHeight="false" outlineLevel="0" collapsed="false">
      <c r="A691" s="3" t="n">
        <v>71829460</v>
      </c>
      <c r="B691" s="4" t="s">
        <v>532</v>
      </c>
      <c r="C691" s="5" t="n">
        <v>2</v>
      </c>
      <c r="D691" s="6" t="n">
        <v>44501</v>
      </c>
      <c r="E691" s="7" t="str">
        <f aca="false">IF(F691="Sterile",D691+3653, "NA")</f>
        <v>NA</v>
      </c>
    </row>
    <row r="692" customFormat="false" ht="43.3" hidden="false" customHeight="false" outlineLevel="0" collapsed="false">
      <c r="A692" s="3" t="n">
        <v>71829706</v>
      </c>
      <c r="B692" s="3" t="s">
        <v>533</v>
      </c>
      <c r="C692" s="9" t="n">
        <f aca="false">8-5</f>
        <v>3</v>
      </c>
      <c r="D692" s="6" t="n">
        <v>44501</v>
      </c>
      <c r="E692" s="7" t="str">
        <f aca="false">IF(F692="Sterile",D692+3653, "NA")</f>
        <v>NA</v>
      </c>
    </row>
    <row r="693" customFormat="false" ht="43.3" hidden="false" customHeight="false" outlineLevel="0" collapsed="false">
      <c r="A693" s="3" t="n">
        <v>71829706</v>
      </c>
      <c r="B693" s="4" t="s">
        <v>533</v>
      </c>
      <c r="C693" s="5" t="n">
        <v>2</v>
      </c>
      <c r="D693" s="6" t="n">
        <v>44501</v>
      </c>
      <c r="E693" s="7" t="str">
        <f aca="false">IF(F693="Sterile",D693+3653, "NA")</f>
        <v>NA</v>
      </c>
    </row>
    <row r="694" customFormat="false" ht="43.3" hidden="false" customHeight="false" outlineLevel="0" collapsed="false">
      <c r="A694" s="3" t="n">
        <v>71829706</v>
      </c>
      <c r="B694" s="4" t="s">
        <v>534</v>
      </c>
      <c r="C694" s="5" t="n">
        <v>3</v>
      </c>
      <c r="D694" s="6" t="n">
        <v>44652</v>
      </c>
      <c r="E694" s="7" t="str">
        <f aca="false">IF(F694="Sterile",D694+3653, "NA")</f>
        <v>NA</v>
      </c>
    </row>
    <row r="695" customFormat="false" ht="43.3" hidden="false" customHeight="false" outlineLevel="0" collapsed="false">
      <c r="A695" s="3" t="n">
        <v>71829707</v>
      </c>
      <c r="B695" s="3" t="s">
        <v>535</v>
      </c>
      <c r="C695" s="9" t="n">
        <f aca="false">9-1-5</f>
        <v>3</v>
      </c>
      <c r="D695" s="6" t="n">
        <v>44531</v>
      </c>
      <c r="E695" s="7" t="str">
        <f aca="false">IF(F695="Sterile",D695+3653, "NA")</f>
        <v>NA</v>
      </c>
    </row>
    <row r="696" customFormat="false" ht="43.3" hidden="false" customHeight="false" outlineLevel="0" collapsed="false">
      <c r="A696" s="3" t="n">
        <v>71829707</v>
      </c>
      <c r="B696" s="4" t="s">
        <v>535</v>
      </c>
      <c r="C696" s="5" t="n">
        <v>1</v>
      </c>
      <c r="D696" s="6" t="n">
        <v>44531</v>
      </c>
      <c r="E696" s="7" t="str">
        <f aca="false">IF(F696="Sterile",D696+3653, "NA")</f>
        <v>NA</v>
      </c>
    </row>
    <row r="697" customFormat="false" ht="43.3" hidden="false" customHeight="false" outlineLevel="0" collapsed="false">
      <c r="A697" s="3" t="n">
        <v>71829707</v>
      </c>
      <c r="B697" s="4" t="s">
        <v>535</v>
      </c>
      <c r="C697" s="5" t="n">
        <v>5</v>
      </c>
      <c r="D697" s="6" t="n">
        <v>44531</v>
      </c>
      <c r="E697" s="7" t="str">
        <f aca="false">IF(F697="Sterile",D697+3653, "NA")</f>
        <v>NA</v>
      </c>
    </row>
    <row r="698" customFormat="false" ht="43.3" hidden="false" customHeight="false" outlineLevel="0" collapsed="false">
      <c r="A698" s="3" t="n">
        <v>71829708</v>
      </c>
      <c r="B698" s="3" t="s">
        <v>536</v>
      </c>
      <c r="C698" s="9" t="n">
        <v>5</v>
      </c>
      <c r="D698" s="6" t="n">
        <v>43891</v>
      </c>
      <c r="E698" s="7" t="str">
        <f aca="false">IF(F698="Sterile",D698+3653, "NA")</f>
        <v>NA</v>
      </c>
    </row>
    <row r="699" customFormat="false" ht="43.3" hidden="false" customHeight="false" outlineLevel="0" collapsed="false">
      <c r="A699" s="3" t="n">
        <v>71829710</v>
      </c>
      <c r="B699" s="3" t="s">
        <v>537</v>
      </c>
      <c r="C699" s="9" t="n">
        <v>2</v>
      </c>
      <c r="D699" s="6" t="n">
        <v>43647</v>
      </c>
      <c r="E699" s="7" t="str">
        <f aca="false">IF(F699="Sterile",D699+3653, "NA")</f>
        <v>NA</v>
      </c>
    </row>
    <row r="700" customFormat="false" ht="43.3" hidden="false" customHeight="false" outlineLevel="0" collapsed="false">
      <c r="A700" s="3" t="n">
        <v>71829712</v>
      </c>
      <c r="B700" s="4" t="s">
        <v>538</v>
      </c>
      <c r="C700" s="5" t="n">
        <v>1</v>
      </c>
      <c r="D700" s="6" t="n">
        <v>43770</v>
      </c>
      <c r="E700" s="7" t="str">
        <f aca="false">IF(F700="Sterile",D700+3653, "NA")</f>
        <v>NA</v>
      </c>
    </row>
    <row r="701" customFormat="false" ht="43.3" hidden="false" customHeight="false" outlineLevel="0" collapsed="false">
      <c r="A701" s="3" t="n">
        <v>72453605</v>
      </c>
      <c r="B701" s="4" t="s">
        <v>539</v>
      </c>
      <c r="C701" s="5" t="n">
        <v>1</v>
      </c>
      <c r="D701" s="6" t="n">
        <v>43983</v>
      </c>
      <c r="E701" s="7" t="str">
        <f aca="false">IF(F701="Sterile",D701+3651, "NA")</f>
        <v>NA</v>
      </c>
    </row>
    <row r="702" customFormat="false" ht="43.3" hidden="false" customHeight="false" outlineLevel="0" collapsed="false">
      <c r="A702" s="3" t="n">
        <v>72453608</v>
      </c>
      <c r="B702" s="4" t="s">
        <v>540</v>
      </c>
      <c r="C702" s="5" t="n">
        <v>1</v>
      </c>
      <c r="D702" s="6" t="n">
        <v>43709</v>
      </c>
      <c r="E702" s="7" t="str">
        <f aca="false">IF(F702="Sterile",D702+3653, "NA")</f>
        <v>NA</v>
      </c>
    </row>
    <row r="703" customFormat="false" ht="43.3" hidden="false" customHeight="false" outlineLevel="0" collapsed="false">
      <c r="A703" s="3" t="n">
        <v>72453708</v>
      </c>
      <c r="B703" s="4" t="s">
        <v>541</v>
      </c>
      <c r="C703" s="5" t="n">
        <v>1</v>
      </c>
      <c r="D703" s="6" t="n">
        <v>43466</v>
      </c>
      <c r="E703" s="7" t="str">
        <f aca="false">IF(F703="Sterile",D703+3681, "NA")</f>
        <v>NA</v>
      </c>
    </row>
    <row r="704" customFormat="false" ht="43.3" hidden="false" customHeight="false" outlineLevel="0" collapsed="false">
      <c r="A704" s="3" t="n">
        <v>72463106</v>
      </c>
      <c r="B704" s="4" t="s">
        <v>542</v>
      </c>
      <c r="C704" s="5" t="n">
        <v>1</v>
      </c>
      <c r="D704" s="6" t="n">
        <v>44075</v>
      </c>
      <c r="E704" s="7" t="str">
        <f aca="false">IF(F704="Sterile",D704+3653, "NA")</f>
        <v>NA</v>
      </c>
    </row>
    <row r="705" customFormat="false" ht="43.3" hidden="false" customHeight="false" outlineLevel="0" collapsed="false">
      <c r="A705" s="3" t="n">
        <v>72463113</v>
      </c>
      <c r="B705" s="4" t="s">
        <v>543</v>
      </c>
      <c r="C705" s="5" t="n">
        <v>1</v>
      </c>
      <c r="D705" s="6" t="n">
        <v>43466</v>
      </c>
      <c r="E705" s="7" t="str">
        <f aca="false">IF(F705="Sterile",D705+3681, "NA")</f>
        <v>NA</v>
      </c>
    </row>
    <row r="706" customFormat="false" ht="43.3" hidden="false" customHeight="false" outlineLevel="0" collapsed="false">
      <c r="A706" s="3" t="n">
        <v>72463204</v>
      </c>
      <c r="B706" s="4" t="s">
        <v>544</v>
      </c>
      <c r="C706" s="5" t="n">
        <v>1</v>
      </c>
      <c r="D706" s="6" t="n">
        <v>43952</v>
      </c>
      <c r="E706" s="7" t="str">
        <f aca="false">IF(F706="Sterile",D706+3653, "NA")</f>
        <v>NA</v>
      </c>
    </row>
    <row r="707" customFormat="false" ht="43.3" hidden="false" customHeight="false" outlineLevel="0" collapsed="false">
      <c r="A707" s="3" t="n">
        <v>72463206</v>
      </c>
      <c r="B707" s="4" t="s">
        <v>545</v>
      </c>
      <c r="C707" s="5" t="n">
        <v>1</v>
      </c>
      <c r="D707" s="6" t="n">
        <v>44409</v>
      </c>
      <c r="E707" s="7" t="str">
        <f aca="false">IF(F707="Sterile",D707+3653, "NA")</f>
        <v>NA</v>
      </c>
    </row>
    <row r="708" customFormat="false" ht="43.3" hidden="false" customHeight="false" outlineLevel="0" collapsed="false">
      <c r="A708" s="3" t="n">
        <v>72463208</v>
      </c>
      <c r="B708" s="4" t="s">
        <v>546</v>
      </c>
      <c r="C708" s="5" t="n">
        <v>1</v>
      </c>
      <c r="D708" s="6" t="n">
        <v>44105</v>
      </c>
      <c r="E708" s="7" t="str">
        <f aca="false">IF(F708="Sterile",D708+3653, "NA")</f>
        <v>NA</v>
      </c>
    </row>
    <row r="709" customFormat="false" ht="43.3" hidden="false" customHeight="false" outlineLevel="0" collapsed="false">
      <c r="A709" s="3" t="n">
        <v>72463210</v>
      </c>
      <c r="B709" s="4" t="s">
        <v>547</v>
      </c>
      <c r="C709" s="5" t="n">
        <v>1</v>
      </c>
      <c r="D709" s="6" t="n">
        <v>43891</v>
      </c>
      <c r="E709" s="7" t="str">
        <f aca="false">IF(F709="Sterile",D709+3653, "NA")</f>
        <v>NA</v>
      </c>
    </row>
    <row r="710" customFormat="false" ht="43.3" hidden="false" customHeight="false" outlineLevel="0" collapsed="false">
      <c r="A710" s="3" t="n">
        <v>72463213</v>
      </c>
      <c r="B710" s="4" t="s">
        <v>548</v>
      </c>
      <c r="C710" s="5" t="n">
        <v>1</v>
      </c>
      <c r="D710" s="6" t="n">
        <v>44075</v>
      </c>
      <c r="E710" s="7" t="str">
        <f aca="false">IF(F710="Sterile",D710+3653, "NA")</f>
        <v>NA</v>
      </c>
    </row>
    <row r="711" customFormat="false" ht="43.3" hidden="false" customHeight="false" outlineLevel="0" collapsed="false">
      <c r="A711" s="3" t="n">
        <v>72465107</v>
      </c>
      <c r="B711" s="4" t="s">
        <v>549</v>
      </c>
      <c r="C711" s="5" t="n">
        <v>1</v>
      </c>
      <c r="D711" s="6" t="n">
        <v>44593</v>
      </c>
      <c r="E711" s="7" t="str">
        <f aca="false">IF(F711="Sterile",D711+3651, "NA")</f>
        <v>NA</v>
      </c>
    </row>
    <row r="712" customFormat="false" ht="43.3" hidden="false" customHeight="false" outlineLevel="0" collapsed="false">
      <c r="A712" s="3" t="n">
        <v>72465109</v>
      </c>
      <c r="B712" s="4" t="s">
        <v>550</v>
      </c>
      <c r="C712" s="5" t="n">
        <v>1</v>
      </c>
      <c r="D712" s="6" t="n">
        <v>43952</v>
      </c>
      <c r="E712" s="7" t="str">
        <f aca="false">IF(F712="Sterile",D712+3653, "NA")</f>
        <v>NA</v>
      </c>
    </row>
    <row r="713" customFormat="false" ht="43.3" hidden="false" customHeight="false" outlineLevel="0" collapsed="false">
      <c r="A713" s="3" t="n">
        <v>72465205</v>
      </c>
      <c r="B713" s="4" t="s">
        <v>551</v>
      </c>
      <c r="C713" s="5" t="n">
        <v>1</v>
      </c>
      <c r="D713" s="6" t="n">
        <v>44593</v>
      </c>
      <c r="E713" s="7" t="str">
        <f aca="false">IF(F713="Sterile",D713+3653, "NA")</f>
        <v>NA</v>
      </c>
    </row>
    <row r="714" customFormat="false" ht="43.3" hidden="false" customHeight="false" outlineLevel="0" collapsed="false">
      <c r="A714" s="3" t="n">
        <v>72465207</v>
      </c>
      <c r="B714" s="4" t="s">
        <v>552</v>
      </c>
      <c r="C714" s="5" t="n">
        <v>1</v>
      </c>
      <c r="D714" s="6" t="n">
        <v>44105</v>
      </c>
      <c r="E714" s="7" t="str">
        <f aca="false">IF(F714="Sterile",D714+3653, "NA")</f>
        <v>NA</v>
      </c>
    </row>
    <row r="715" customFormat="false" ht="43.3" hidden="false" customHeight="false" outlineLevel="0" collapsed="false">
      <c r="A715" s="3" t="n">
        <v>72465209</v>
      </c>
      <c r="B715" s="4" t="s">
        <v>553</v>
      </c>
      <c r="C715" s="5" t="n">
        <v>1</v>
      </c>
      <c r="D715" s="6" t="n">
        <v>44105</v>
      </c>
      <c r="E715" s="7" t="str">
        <f aca="false">IF(F715="Sterile",D715+3651, "NA")</f>
        <v>NA</v>
      </c>
    </row>
    <row r="716" customFormat="false" ht="43.3" hidden="false" customHeight="false" outlineLevel="0" collapsed="false">
      <c r="A716" s="3" t="n">
        <v>72800107</v>
      </c>
      <c r="B716" s="4" t="s">
        <v>554</v>
      </c>
      <c r="C716" s="5" t="n">
        <v>1</v>
      </c>
      <c r="D716" s="6" t="n">
        <v>44228</v>
      </c>
      <c r="E716" s="7" t="str">
        <f aca="false">IF(F716="Sterile",D716+3653, "NA")</f>
        <v>NA</v>
      </c>
    </row>
    <row r="717" customFormat="false" ht="43.3" hidden="false" customHeight="false" outlineLevel="0" collapsed="false">
      <c r="A717" s="8" t="n">
        <v>72800107</v>
      </c>
      <c r="B717" s="3" t="s">
        <v>555</v>
      </c>
      <c r="C717" s="9" t="n">
        <v>2</v>
      </c>
      <c r="D717" s="6" t="n">
        <v>44682</v>
      </c>
      <c r="E717" s="7" t="str">
        <f aca="false">IF(F717="Sterile",D717+3653, "NA")</f>
        <v>NA</v>
      </c>
    </row>
    <row r="718" customFormat="false" ht="43.3" hidden="false" customHeight="false" outlineLevel="0" collapsed="false">
      <c r="A718" s="3" t="n">
        <v>72800107</v>
      </c>
      <c r="B718" s="4" t="s">
        <v>555</v>
      </c>
      <c r="C718" s="5" t="n">
        <v>1</v>
      </c>
      <c r="D718" s="6" t="n">
        <v>44682</v>
      </c>
      <c r="E718" s="7" t="str">
        <f aca="false">IF(F718="Sterile",D718+3653, "NA")</f>
        <v>NA</v>
      </c>
    </row>
    <row r="719" customFormat="false" ht="43.3" hidden="false" customHeight="false" outlineLevel="0" collapsed="false">
      <c r="A719" s="8" t="n">
        <v>72800304</v>
      </c>
      <c r="B719" s="3" t="s">
        <v>556</v>
      </c>
      <c r="C719" s="9" t="n">
        <v>1</v>
      </c>
      <c r="D719" s="6" t="n">
        <v>43497</v>
      </c>
      <c r="E719" s="7" t="str">
        <f aca="false">IF(F719="Sterile",D719+3653, "NA")</f>
        <v>NA</v>
      </c>
    </row>
    <row r="720" customFormat="false" ht="43.3" hidden="false" customHeight="false" outlineLevel="0" collapsed="false">
      <c r="A720" s="8" t="n">
        <v>72800306</v>
      </c>
      <c r="B720" s="3" t="s">
        <v>557</v>
      </c>
      <c r="C720" s="9" t="n">
        <f aca="false">4-1</f>
        <v>3</v>
      </c>
      <c r="D720" s="6" t="n">
        <v>43647</v>
      </c>
      <c r="E720" s="7" t="str">
        <f aca="false">IF(F720="Sterile",D720+3653, "NA")</f>
        <v>NA</v>
      </c>
    </row>
    <row r="721" customFormat="false" ht="43.3" hidden="false" customHeight="false" outlineLevel="0" collapsed="false">
      <c r="A721" s="3" t="n">
        <v>72800306</v>
      </c>
      <c r="B721" s="4" t="s">
        <v>557</v>
      </c>
      <c r="C721" s="5" t="n">
        <v>1</v>
      </c>
      <c r="D721" s="6" t="n">
        <v>43647</v>
      </c>
      <c r="E721" s="7" t="str">
        <f aca="false">IF(F721="Sterile",D721+3653, "NA")</f>
        <v>NA</v>
      </c>
    </row>
    <row r="722" customFormat="false" ht="43.3" hidden="false" customHeight="false" outlineLevel="0" collapsed="false">
      <c r="A722" s="8" t="n">
        <v>72800404</v>
      </c>
      <c r="B722" s="3" t="s">
        <v>558</v>
      </c>
      <c r="C722" s="9" t="n">
        <v>1</v>
      </c>
      <c r="D722" s="6" t="n">
        <v>43405</v>
      </c>
      <c r="E722" s="7" t="str">
        <f aca="false">IF(F722="Sterile",D722+3653, "NA")</f>
        <v>NA</v>
      </c>
    </row>
    <row r="723" customFormat="false" ht="43.3" hidden="false" customHeight="false" outlineLevel="0" collapsed="false">
      <c r="A723" s="8" t="n">
        <v>72800404</v>
      </c>
      <c r="B723" s="3" t="s">
        <v>559</v>
      </c>
      <c r="C723" s="9" t="n">
        <v>1</v>
      </c>
      <c r="D723" s="6" t="n">
        <v>43586</v>
      </c>
      <c r="E723" s="7" t="str">
        <f aca="false">IF(F723="Sterile",D723+3653, "NA")</f>
        <v>NA</v>
      </c>
    </row>
    <row r="724" customFormat="false" ht="43.3" hidden="false" customHeight="false" outlineLevel="0" collapsed="false">
      <c r="A724" s="3" t="n">
        <v>72800406</v>
      </c>
      <c r="B724" s="4" t="s">
        <v>560</v>
      </c>
      <c r="C724" s="5" t="n">
        <f aca="false">2-1</f>
        <v>1</v>
      </c>
      <c r="D724" s="6" t="n">
        <v>43556</v>
      </c>
      <c r="E724" s="7" t="str">
        <f aca="false">IF(F724="Sterile",D724+3653, "NA")</f>
        <v>NA</v>
      </c>
    </row>
    <row r="725" customFormat="false" ht="43.3" hidden="false" customHeight="false" outlineLevel="0" collapsed="false">
      <c r="A725" s="3" t="n">
        <v>72800406</v>
      </c>
      <c r="B725" s="4" t="s">
        <v>561</v>
      </c>
      <c r="C725" s="5" t="n">
        <v>1</v>
      </c>
      <c r="D725" s="6" t="n">
        <v>43586</v>
      </c>
      <c r="E725" s="7" t="str">
        <f aca="false">IF(F725="Sterile",D725+3653, "NA")</f>
        <v>NA</v>
      </c>
    </row>
    <row r="726" customFormat="false" ht="43.3" hidden="false" customHeight="false" outlineLevel="0" collapsed="false">
      <c r="A726" s="3" t="n">
        <v>72800406</v>
      </c>
      <c r="B726" s="4" t="s">
        <v>562</v>
      </c>
      <c r="C726" s="5" t="n">
        <v>1</v>
      </c>
      <c r="D726" s="6" t="n">
        <v>43617</v>
      </c>
      <c r="E726" s="7" t="str">
        <f aca="false">IF(F726="Sterile",D726+3653, "NA")</f>
        <v>NA</v>
      </c>
    </row>
    <row r="727" customFormat="false" ht="43.3" hidden="false" customHeight="false" outlineLevel="0" collapsed="false">
      <c r="A727" s="3" t="n">
        <v>72800406</v>
      </c>
      <c r="B727" s="4" t="s">
        <v>562</v>
      </c>
      <c r="C727" s="5" t="n">
        <v>1</v>
      </c>
      <c r="D727" s="6" t="n">
        <v>43617</v>
      </c>
      <c r="E727" s="7" t="str">
        <f aca="false">IF(F727="Sterile",D727+3653, "NA")</f>
        <v>NA</v>
      </c>
    </row>
    <row r="728" customFormat="false" ht="43.3" hidden="false" customHeight="false" outlineLevel="0" collapsed="false">
      <c r="A728" s="3" t="n">
        <v>72821005</v>
      </c>
      <c r="B728" s="4" t="s">
        <v>563</v>
      </c>
      <c r="C728" s="5" t="n">
        <v>1</v>
      </c>
      <c r="D728" s="6" t="n">
        <v>44774</v>
      </c>
      <c r="E728" s="7" t="str">
        <f aca="false">IF(F728="Sterile",D728+3653, "NA")</f>
        <v>NA</v>
      </c>
    </row>
    <row r="729" customFormat="false" ht="43.3" hidden="false" customHeight="false" outlineLevel="0" collapsed="false">
      <c r="A729" s="3" t="n">
        <v>72822005</v>
      </c>
      <c r="B729" s="4" t="s">
        <v>564</v>
      </c>
      <c r="C729" s="5" t="n">
        <v>1</v>
      </c>
      <c r="D729" s="6" t="n">
        <v>44409</v>
      </c>
      <c r="E729" s="7" t="str">
        <f aca="false">IF(F729="Sterile",D729+3653, "NA")</f>
        <v>NA</v>
      </c>
    </row>
    <row r="730" customFormat="false" ht="43.3" hidden="false" customHeight="false" outlineLevel="0" collapsed="false">
      <c r="A730" s="3" t="n">
        <v>72822005</v>
      </c>
      <c r="B730" s="4" t="s">
        <v>565</v>
      </c>
      <c r="C730" s="5" t="n">
        <f aca="false">2-1</f>
        <v>1</v>
      </c>
      <c r="D730" s="6" t="n">
        <v>44866</v>
      </c>
      <c r="E730" s="7" t="str">
        <f aca="false">IF(F730="Sterile",D730+3653, "NA")</f>
        <v>NA</v>
      </c>
    </row>
    <row r="731" customFormat="false" ht="43.3" hidden="false" customHeight="false" outlineLevel="0" collapsed="false">
      <c r="A731" s="3" t="n">
        <v>72822007</v>
      </c>
      <c r="B731" s="4" t="s">
        <v>566</v>
      </c>
      <c r="C731" s="5" t="n">
        <f aca="false">2-1</f>
        <v>1</v>
      </c>
      <c r="D731" s="6" t="n">
        <v>44652</v>
      </c>
      <c r="E731" s="7" t="str">
        <f aca="false">IF(F731="Sterile",D731+3653, "NA")</f>
        <v>NA</v>
      </c>
    </row>
    <row r="732" customFormat="false" ht="43.3" hidden="false" customHeight="false" outlineLevel="0" collapsed="false">
      <c r="A732" s="3" t="n">
        <v>73802410</v>
      </c>
      <c r="B732" s="3" t="s">
        <v>567</v>
      </c>
      <c r="C732" s="9" t="n">
        <v>2</v>
      </c>
      <c r="D732" s="6" t="n">
        <v>43485</v>
      </c>
      <c r="E732" s="7" t="str">
        <f aca="false">IF(F732="Sterile",D732+3653, "NA")</f>
        <v>NA</v>
      </c>
    </row>
    <row r="733" customFormat="false" ht="43.3" hidden="false" customHeight="false" outlineLevel="0" collapsed="false">
      <c r="A733" s="3" t="n">
        <v>73802412</v>
      </c>
      <c r="B733" s="3" t="s">
        <v>568</v>
      </c>
      <c r="C733" s="9" t="n">
        <v>1</v>
      </c>
      <c r="D733" s="6" t="n">
        <v>41671</v>
      </c>
      <c r="E733" s="7" t="str">
        <f aca="false">IF(F733="Sterile",D733+3653, "NA")</f>
        <v>NA</v>
      </c>
    </row>
    <row r="734" customFormat="false" ht="43.3" hidden="false" customHeight="false" outlineLevel="0" collapsed="false">
      <c r="A734" s="3" t="n">
        <v>73802412</v>
      </c>
      <c r="B734" s="3" t="s">
        <v>569</v>
      </c>
      <c r="C734" s="9" t="n">
        <f aca="false">9-4</f>
        <v>5</v>
      </c>
      <c r="D734" s="6" t="n">
        <v>43497</v>
      </c>
      <c r="E734" s="7" t="str">
        <f aca="false">IF(F734="Sterile",D734+3653, "NA")</f>
        <v>NA</v>
      </c>
    </row>
    <row r="735" customFormat="false" ht="43.3" hidden="false" customHeight="false" outlineLevel="0" collapsed="false">
      <c r="A735" s="3" t="n">
        <v>73802412</v>
      </c>
      <c r="B735" s="4" t="s">
        <v>569</v>
      </c>
      <c r="C735" s="5" t="n">
        <v>1</v>
      </c>
      <c r="D735" s="6" t="n">
        <v>43497</v>
      </c>
      <c r="E735" s="7" t="str">
        <f aca="false">IF(F735="Sterile",D735+3653, "NA")</f>
        <v>NA</v>
      </c>
    </row>
    <row r="736" customFormat="false" ht="43.3" hidden="false" customHeight="false" outlineLevel="0" collapsed="false">
      <c r="A736" s="3" t="n">
        <v>73802412</v>
      </c>
      <c r="B736" s="4" t="s">
        <v>570</v>
      </c>
      <c r="C736" s="5" t="n">
        <v>3</v>
      </c>
      <c r="D736" s="6" t="n">
        <v>43497</v>
      </c>
      <c r="E736" s="7" t="str">
        <f aca="false">IF(F736="Sterile",D736+3653, "NA")</f>
        <v>NA</v>
      </c>
    </row>
    <row r="737" customFormat="false" ht="43.3" hidden="false" customHeight="false" outlineLevel="0" collapsed="false">
      <c r="A737" s="3" t="n">
        <v>73802414</v>
      </c>
      <c r="B737" s="3" t="s">
        <v>571</v>
      </c>
      <c r="C737" s="9" t="n">
        <v>2</v>
      </c>
      <c r="D737" s="6" t="n">
        <v>43525</v>
      </c>
      <c r="E737" s="7" t="str">
        <f aca="false">IF(F737="Sterile",D737+3653, "NA")</f>
        <v>NA</v>
      </c>
    </row>
    <row r="738" customFormat="false" ht="43.3" hidden="false" customHeight="false" outlineLevel="0" collapsed="false">
      <c r="A738" s="3" t="n">
        <v>73802414</v>
      </c>
      <c r="B738" s="3" t="s">
        <v>572</v>
      </c>
      <c r="C738" s="9" t="n">
        <f aca="false">28-4</f>
        <v>24</v>
      </c>
      <c r="D738" s="6" t="n">
        <v>44682</v>
      </c>
      <c r="E738" s="7" t="str">
        <f aca="false">IF(F738="Sterile",D738+3653, "NA")</f>
        <v>NA</v>
      </c>
    </row>
    <row r="739" customFormat="false" ht="43.3" hidden="false" customHeight="false" outlineLevel="0" collapsed="false">
      <c r="A739" s="3" t="n">
        <v>73802414</v>
      </c>
      <c r="B739" s="4" t="s">
        <v>572</v>
      </c>
      <c r="C739" s="5" t="n">
        <v>4</v>
      </c>
      <c r="D739" s="6" t="n">
        <v>44682</v>
      </c>
      <c r="E739" s="7" t="str">
        <f aca="false">IF(F739="Sterile",D739+3653, "NA")</f>
        <v>NA</v>
      </c>
    </row>
    <row r="740" customFormat="false" ht="43.3" hidden="false" customHeight="false" outlineLevel="0" collapsed="false">
      <c r="A740" s="3" t="n">
        <v>73802416</v>
      </c>
      <c r="B740" s="3" t="s">
        <v>573</v>
      </c>
      <c r="C740" s="9" t="n">
        <v>2</v>
      </c>
      <c r="D740" s="6" t="n">
        <v>43497</v>
      </c>
      <c r="E740" s="7" t="str">
        <f aca="false">IF(F740="Sterile",D740+3653, "NA")</f>
        <v>NA</v>
      </c>
    </row>
    <row r="741" customFormat="false" ht="43.3" hidden="false" customHeight="false" outlineLevel="0" collapsed="false">
      <c r="A741" s="3" t="n">
        <v>73802416</v>
      </c>
      <c r="B741" s="3" t="s">
        <v>574</v>
      </c>
      <c r="C741" s="9" t="n">
        <v>6</v>
      </c>
      <c r="D741" s="6" t="n">
        <v>44682</v>
      </c>
      <c r="E741" s="7" t="str">
        <f aca="false">IF(F741="Sterile",D741+3653, "NA")</f>
        <v>NA</v>
      </c>
    </row>
    <row r="742" customFormat="false" ht="43.3" hidden="false" customHeight="false" outlineLevel="0" collapsed="false">
      <c r="A742" s="3" t="n">
        <v>73802416</v>
      </c>
      <c r="B742" s="3" t="s">
        <v>575</v>
      </c>
      <c r="C742" s="9" t="n">
        <f aca="false">47-15-8</f>
        <v>24</v>
      </c>
      <c r="D742" s="6" t="n">
        <v>44682</v>
      </c>
      <c r="E742" s="7" t="str">
        <f aca="false">IF(F742="Sterile",D742+3653, "NA")</f>
        <v>NA</v>
      </c>
    </row>
    <row r="743" customFormat="false" ht="43.3" hidden="false" customHeight="false" outlineLevel="0" collapsed="false">
      <c r="A743" s="3" t="n">
        <v>73802416</v>
      </c>
      <c r="B743" s="4" t="s">
        <v>575</v>
      </c>
      <c r="C743" s="5" t="n">
        <v>3</v>
      </c>
      <c r="D743" s="6" t="n">
        <v>44682</v>
      </c>
      <c r="E743" s="7" t="str">
        <f aca="false">IF(F743="Sterile",D743+3653, "NA")</f>
        <v>NA</v>
      </c>
    </row>
    <row r="744" customFormat="false" ht="43.3" hidden="false" customHeight="false" outlineLevel="0" collapsed="false">
      <c r="A744" s="3" t="n">
        <v>73802416</v>
      </c>
      <c r="B744" s="4" t="s">
        <v>575</v>
      </c>
      <c r="C744" s="5" t="n">
        <v>12</v>
      </c>
      <c r="D744" s="6" t="n">
        <v>44682</v>
      </c>
      <c r="E744" s="7" t="str">
        <f aca="false">IF(F744="Sterile",D744+3653, "NA")</f>
        <v>NA</v>
      </c>
    </row>
    <row r="745" customFormat="false" ht="43.3" hidden="false" customHeight="false" outlineLevel="0" collapsed="false">
      <c r="A745" s="3" t="n">
        <v>73802424</v>
      </c>
      <c r="B745" s="4" t="s">
        <v>576</v>
      </c>
      <c r="C745" s="5" t="n">
        <v>1</v>
      </c>
      <c r="D745" s="6" t="n">
        <v>41671</v>
      </c>
      <c r="E745" s="7" t="str">
        <f aca="false">IF(F745="Sterile",D745+3653, "NA")</f>
        <v>NA</v>
      </c>
    </row>
    <row r="746" customFormat="false" ht="43.3" hidden="false" customHeight="false" outlineLevel="0" collapsed="false">
      <c r="A746" s="3" t="n">
        <v>73802424</v>
      </c>
      <c r="B746" s="4" t="s">
        <v>577</v>
      </c>
      <c r="C746" s="5" t="n">
        <f aca="false">11-5</f>
        <v>6</v>
      </c>
      <c r="D746" s="6" t="n">
        <v>41671</v>
      </c>
      <c r="E746" s="7" t="str">
        <f aca="false">IF(F746="Sterile",D746+3653, "NA")</f>
        <v>NA</v>
      </c>
    </row>
    <row r="747" customFormat="false" ht="43.3" hidden="false" customHeight="false" outlineLevel="0" collapsed="false">
      <c r="A747" s="3" t="n">
        <v>73802426</v>
      </c>
      <c r="B747" s="4" t="s">
        <v>578</v>
      </c>
      <c r="C747" s="5" t="n">
        <v>2</v>
      </c>
      <c r="D747" s="6" t="n">
        <v>41671</v>
      </c>
      <c r="E747" s="7" t="str">
        <f aca="false">IF(F747="Sterile",D747+3653, "NA")</f>
        <v>NA</v>
      </c>
    </row>
    <row r="748" customFormat="false" ht="43.3" hidden="false" customHeight="false" outlineLevel="0" collapsed="false">
      <c r="A748" s="3" t="n">
        <v>73802428</v>
      </c>
      <c r="B748" s="4" t="s">
        <v>579</v>
      </c>
      <c r="C748" s="5" t="n">
        <v>2</v>
      </c>
      <c r="D748" s="6" t="n">
        <v>41671</v>
      </c>
      <c r="E748" s="7" t="str">
        <f aca="false">IF(F748="Sterile",D748+3653, "NA")</f>
        <v>NA</v>
      </c>
    </row>
    <row r="749" customFormat="false" ht="43.3" hidden="false" customHeight="false" outlineLevel="0" collapsed="false">
      <c r="A749" s="8" t="n">
        <v>73805010</v>
      </c>
      <c r="B749" s="3" t="s">
        <v>580</v>
      </c>
      <c r="C749" s="9" t="n">
        <v>1</v>
      </c>
      <c r="D749" s="6" t="n">
        <v>42736</v>
      </c>
      <c r="E749" s="7" t="str">
        <f aca="false">IF(F749="Sterile",D749+3651, "NA")</f>
        <v>NA</v>
      </c>
    </row>
    <row r="750" customFormat="false" ht="43.3" hidden="false" customHeight="false" outlineLevel="0" collapsed="false">
      <c r="A750" s="8" t="n">
        <v>73805010</v>
      </c>
      <c r="B750" s="3" t="s">
        <v>581</v>
      </c>
      <c r="C750" s="9" t="n">
        <v>2</v>
      </c>
      <c r="D750" s="6" t="n">
        <v>44562</v>
      </c>
      <c r="E750" s="7" t="str">
        <f aca="false">IF(F750="Sterile",D750+3653, "NA")</f>
        <v>NA</v>
      </c>
    </row>
    <row r="751" customFormat="false" ht="43.3" hidden="false" customHeight="false" outlineLevel="0" collapsed="false">
      <c r="A751" s="8" t="n">
        <v>73805012</v>
      </c>
      <c r="B751" s="3" t="s">
        <v>582</v>
      </c>
      <c r="C751" s="9" t="n">
        <v>9</v>
      </c>
      <c r="D751" s="6" t="n">
        <v>43497</v>
      </c>
      <c r="E751" s="7" t="str">
        <f aca="false">IF(F751="Sterile",D751+3653, "NA")</f>
        <v>NA</v>
      </c>
    </row>
    <row r="752" customFormat="false" ht="43.3" hidden="false" customHeight="false" outlineLevel="0" collapsed="false">
      <c r="A752" s="8" t="n">
        <v>73805012</v>
      </c>
      <c r="B752" s="3" t="s">
        <v>583</v>
      </c>
      <c r="C752" s="9" t="n">
        <v>8</v>
      </c>
      <c r="D752" s="6" t="n">
        <v>43586</v>
      </c>
      <c r="E752" s="7" t="str">
        <f aca="false">IF(F752="Sterile",D752+3653, "NA")</f>
        <v>NA</v>
      </c>
    </row>
    <row r="753" customFormat="false" ht="43.3" hidden="false" customHeight="false" outlineLevel="0" collapsed="false">
      <c r="A753" s="8" t="n">
        <v>73805014</v>
      </c>
      <c r="B753" s="3" t="s">
        <v>584</v>
      </c>
      <c r="C753" s="9" t="n">
        <v>15</v>
      </c>
      <c r="D753" s="6" t="n">
        <v>43497</v>
      </c>
      <c r="E753" s="7" t="str">
        <f aca="false">IF(F753="Sterile",D753+3653, "NA")</f>
        <v>NA</v>
      </c>
    </row>
    <row r="754" customFormat="false" ht="43.3" hidden="false" customHeight="false" outlineLevel="0" collapsed="false">
      <c r="A754" s="8" t="n">
        <v>73805016</v>
      </c>
      <c r="B754" s="3" t="s">
        <v>585</v>
      </c>
      <c r="C754" s="9" t="n">
        <v>5</v>
      </c>
      <c r="D754" s="6" t="n">
        <v>43556</v>
      </c>
      <c r="E754" s="7" t="str">
        <f aca="false">IF(F754="Sterile",D754+3653, "NA")</f>
        <v>NA</v>
      </c>
    </row>
    <row r="755" customFormat="false" ht="43.3" hidden="false" customHeight="false" outlineLevel="0" collapsed="false">
      <c r="A755" s="8" t="n">
        <v>73805020</v>
      </c>
      <c r="B755" s="3" t="s">
        <v>586</v>
      </c>
      <c r="C755" s="9" t="n">
        <v>3</v>
      </c>
      <c r="D755" s="6" t="n">
        <v>43466</v>
      </c>
      <c r="E755" s="7" t="str">
        <f aca="false">IF(F755="Sterile",D755+3653, "NA")</f>
        <v>NA</v>
      </c>
    </row>
    <row r="756" customFormat="false" ht="43.3" hidden="false" customHeight="false" outlineLevel="0" collapsed="false">
      <c r="A756" s="3" t="n">
        <v>73822310</v>
      </c>
      <c r="B756" s="3" t="s">
        <v>587</v>
      </c>
      <c r="C756" s="9" t="n">
        <v>1</v>
      </c>
      <c r="D756" s="6" t="n">
        <v>41699</v>
      </c>
      <c r="E756" s="7" t="str">
        <f aca="false">IF(F756="Sterile",D756+3653, "NA")</f>
        <v>NA</v>
      </c>
    </row>
    <row r="757" customFormat="false" ht="43.3" hidden="false" customHeight="false" outlineLevel="0" collapsed="false">
      <c r="A757" s="3" t="n">
        <v>73822310</v>
      </c>
      <c r="B757" s="3" t="s">
        <v>588</v>
      </c>
      <c r="C757" s="9" t="n">
        <v>2</v>
      </c>
      <c r="D757" s="6" t="n">
        <v>43678</v>
      </c>
      <c r="E757" s="7" t="str">
        <f aca="false">IF(F757="Sterile",D757+3653, "NA")</f>
        <v>NA</v>
      </c>
    </row>
    <row r="758" customFormat="false" ht="43.3" hidden="false" customHeight="false" outlineLevel="0" collapsed="false">
      <c r="A758" s="3" t="n">
        <v>73822310</v>
      </c>
      <c r="B758" s="3" t="s">
        <v>589</v>
      </c>
      <c r="C758" s="9" t="n">
        <v>2</v>
      </c>
      <c r="D758" s="6" t="n">
        <v>44317</v>
      </c>
      <c r="E758" s="7" t="str">
        <f aca="false">IF(F758="Sterile",D758+3653, "NA")</f>
        <v>NA</v>
      </c>
    </row>
    <row r="759" customFormat="false" ht="43.3" hidden="false" customHeight="false" outlineLevel="0" collapsed="false">
      <c r="A759" s="3" t="n">
        <v>73822312</v>
      </c>
      <c r="B759" s="3" t="s">
        <v>590</v>
      </c>
      <c r="C759" s="9" t="n">
        <v>8</v>
      </c>
      <c r="D759" s="6" t="n">
        <v>43831</v>
      </c>
      <c r="E759" s="7" t="str">
        <f aca="false">IF(F759="Sterile",D759+3653, "NA")</f>
        <v>NA</v>
      </c>
    </row>
    <row r="760" customFormat="false" ht="43.3" hidden="false" customHeight="false" outlineLevel="0" collapsed="false">
      <c r="A760" s="3" t="n">
        <v>73822314</v>
      </c>
      <c r="B760" s="3" t="s">
        <v>591</v>
      </c>
      <c r="C760" s="9" t="n">
        <v>3</v>
      </c>
      <c r="D760" s="6" t="n">
        <v>43891</v>
      </c>
      <c r="E760" s="7" t="str">
        <f aca="false">IF(F760="Sterile",D760+3653, "NA")</f>
        <v>NA</v>
      </c>
    </row>
    <row r="761" customFormat="false" ht="43.3" hidden="false" customHeight="false" outlineLevel="0" collapsed="false">
      <c r="A761" s="3" t="n">
        <v>73822314</v>
      </c>
      <c r="B761" s="3" t="s">
        <v>592</v>
      </c>
      <c r="C761" s="9" t="n">
        <v>2</v>
      </c>
      <c r="D761" s="6" t="n">
        <v>43891</v>
      </c>
      <c r="E761" s="7" t="str">
        <f aca="false">IF(F761="Sterile",D761+3653, "NA")</f>
        <v>NA</v>
      </c>
    </row>
    <row r="762" customFormat="false" ht="43.3" hidden="false" customHeight="false" outlineLevel="0" collapsed="false">
      <c r="A762" s="3" t="n">
        <v>73822316</v>
      </c>
      <c r="B762" s="3" t="s">
        <v>593</v>
      </c>
      <c r="C762" s="9" t="n">
        <f aca="false">6-2</f>
        <v>4</v>
      </c>
      <c r="D762" s="6" t="n">
        <v>43556</v>
      </c>
      <c r="E762" s="7" t="str">
        <f aca="false">IF(F762="Sterile",D762+3653, "NA")</f>
        <v>NA</v>
      </c>
    </row>
    <row r="763" customFormat="false" ht="43.3" hidden="false" customHeight="false" outlineLevel="0" collapsed="false">
      <c r="A763" s="3" t="n">
        <v>73822318</v>
      </c>
      <c r="B763" s="3" t="s">
        <v>594</v>
      </c>
      <c r="C763" s="9" t="n">
        <v>1</v>
      </c>
      <c r="D763" s="6" t="n">
        <v>43556</v>
      </c>
      <c r="E763" s="7" t="str">
        <f aca="false">IF(F763="Sterile",D763+3653, "NA")</f>
        <v>NA</v>
      </c>
    </row>
    <row r="764" customFormat="false" ht="43.3" hidden="false" customHeight="false" outlineLevel="0" collapsed="false">
      <c r="A764" s="3" t="n">
        <v>73822318</v>
      </c>
      <c r="B764" s="3" t="s">
        <v>595</v>
      </c>
      <c r="C764" s="9" t="n">
        <f aca="false">7-6</f>
        <v>1</v>
      </c>
      <c r="D764" s="6" t="n">
        <v>43556</v>
      </c>
      <c r="E764" s="7" t="str">
        <f aca="false">IF(F764="Sterile",D764+3653, "NA")</f>
        <v>NA</v>
      </c>
    </row>
    <row r="765" customFormat="false" ht="43.3" hidden="false" customHeight="false" outlineLevel="0" collapsed="false">
      <c r="A765" s="3" t="n">
        <v>73822318</v>
      </c>
      <c r="B765" s="3" t="s">
        <v>596</v>
      </c>
      <c r="C765" s="9" t="n">
        <v>1</v>
      </c>
      <c r="D765" s="6" t="n">
        <v>43586</v>
      </c>
      <c r="E765" s="7" t="str">
        <f aca="false">IF(F765="Sterile",D765+3653, "NA")</f>
        <v>NA</v>
      </c>
    </row>
    <row r="766" customFormat="false" ht="43.3" hidden="false" customHeight="false" outlineLevel="0" collapsed="false">
      <c r="A766" s="3" t="n">
        <v>73822318</v>
      </c>
      <c r="B766" s="4" t="s">
        <v>596</v>
      </c>
      <c r="C766" s="5" t="n">
        <v>6</v>
      </c>
      <c r="D766" s="6" t="n">
        <v>43586</v>
      </c>
      <c r="E766" s="7" t="str">
        <f aca="false">IF(F766="Sterile",D766+3653, "NA")</f>
        <v>NA</v>
      </c>
    </row>
    <row r="767" customFormat="false" ht="43.3" hidden="false" customHeight="false" outlineLevel="0" collapsed="false">
      <c r="A767" s="3" t="n">
        <v>73822320</v>
      </c>
      <c r="B767" s="3" t="s">
        <v>597</v>
      </c>
      <c r="C767" s="9" t="n">
        <f aca="false">3-1</f>
        <v>2</v>
      </c>
      <c r="D767" s="6" t="n">
        <v>43556</v>
      </c>
      <c r="E767" s="7" t="str">
        <f aca="false">IF(F767="Sterile",D767+3653, "NA")</f>
        <v>NA</v>
      </c>
    </row>
    <row r="768" customFormat="false" ht="43.3" hidden="false" customHeight="false" outlineLevel="0" collapsed="false">
      <c r="A768" s="3" t="n">
        <v>73822320</v>
      </c>
      <c r="B768" s="3" t="s">
        <v>598</v>
      </c>
      <c r="C768" s="9" t="n">
        <v>3</v>
      </c>
      <c r="D768" s="6" t="n">
        <v>43556</v>
      </c>
      <c r="E768" s="7" t="str">
        <f aca="false">IF(F768="Sterile",D768+3653, "NA")</f>
        <v>NA</v>
      </c>
    </row>
    <row r="769" customFormat="false" ht="43.3" hidden="false" customHeight="false" outlineLevel="0" collapsed="false">
      <c r="A769" s="3" t="n">
        <v>73822320</v>
      </c>
      <c r="B769" s="4" t="s">
        <v>598</v>
      </c>
      <c r="C769" s="5" t="n">
        <v>1</v>
      </c>
      <c r="D769" s="6" t="n">
        <v>43556</v>
      </c>
      <c r="E769" s="7" t="str">
        <f aca="false">IF(F769="Sterile",D769+3653, "NA")</f>
        <v>NA</v>
      </c>
    </row>
    <row r="770" customFormat="false" ht="43.3" hidden="false" customHeight="false" outlineLevel="0" collapsed="false">
      <c r="A770" s="3" t="n">
        <v>73822322</v>
      </c>
      <c r="B770" s="3" t="s">
        <v>599</v>
      </c>
      <c r="C770" s="9" t="n">
        <v>4</v>
      </c>
      <c r="D770" s="6" t="n">
        <v>43252</v>
      </c>
      <c r="E770" s="7" t="str">
        <f aca="false">IF(F770="Sterile",D770+3653, "NA")</f>
        <v>NA</v>
      </c>
    </row>
    <row r="771" customFormat="false" ht="43.3" hidden="false" customHeight="false" outlineLevel="0" collapsed="false">
      <c r="A771" s="3" t="n">
        <v>73822330</v>
      </c>
      <c r="B771" s="3" t="s">
        <v>600</v>
      </c>
      <c r="C771" s="9" t="n">
        <v>1</v>
      </c>
      <c r="D771" s="6" t="n">
        <v>41821</v>
      </c>
      <c r="E771" s="7" t="str">
        <f aca="false">IF(F771="Sterile",D771+3653, "NA")</f>
        <v>NA</v>
      </c>
    </row>
    <row r="772" customFormat="false" ht="43.3" hidden="false" customHeight="false" outlineLevel="0" collapsed="false">
      <c r="A772" s="3" t="n">
        <v>73822330</v>
      </c>
      <c r="B772" s="3" t="s">
        <v>601</v>
      </c>
      <c r="C772" s="9" t="n">
        <v>1</v>
      </c>
      <c r="D772" s="6" t="n">
        <v>43405</v>
      </c>
      <c r="E772" s="7" t="str">
        <f aca="false">IF(F772="Sterile",D772+3653, "NA")</f>
        <v>NA</v>
      </c>
    </row>
    <row r="773" customFormat="false" ht="43.3" hidden="false" customHeight="false" outlineLevel="0" collapsed="false">
      <c r="A773" s="3" t="n">
        <v>73822336</v>
      </c>
      <c r="B773" s="3" t="s">
        <v>602</v>
      </c>
      <c r="C773" s="9" t="n">
        <v>2</v>
      </c>
      <c r="D773" s="6" t="n">
        <v>40787</v>
      </c>
      <c r="E773" s="7" t="str">
        <f aca="false">IF(F773="Sterile",D773+3653, "NA")</f>
        <v>NA</v>
      </c>
    </row>
    <row r="774" customFormat="false" ht="43.3" hidden="false" customHeight="false" outlineLevel="0" collapsed="false">
      <c r="A774" s="3" t="n">
        <v>73822338</v>
      </c>
      <c r="B774" s="3" t="s">
        <v>603</v>
      </c>
      <c r="C774" s="9" t="n">
        <v>2</v>
      </c>
      <c r="D774" s="6" t="n">
        <v>40787</v>
      </c>
      <c r="E774" s="7" t="str">
        <f aca="false">IF(F774="Sterile",D774+3653, "NA")</f>
        <v>NA</v>
      </c>
    </row>
    <row r="775" customFormat="false" ht="43.3" hidden="false" customHeight="false" outlineLevel="0" collapsed="false">
      <c r="A775" s="8" t="n">
        <v>73822340</v>
      </c>
      <c r="B775" s="3" t="s">
        <v>604</v>
      </c>
      <c r="C775" s="9" t="n">
        <f aca="false">3-1</f>
        <v>2</v>
      </c>
      <c r="D775" s="6" t="n">
        <v>43405</v>
      </c>
      <c r="E775" s="7" t="str">
        <f aca="false">IF(F775="Sterile",D775+3652, "NA")</f>
        <v>NA</v>
      </c>
    </row>
    <row r="776" customFormat="false" ht="43.3" hidden="false" customHeight="false" outlineLevel="0" collapsed="false">
      <c r="A776" s="3" t="n">
        <v>73822340</v>
      </c>
      <c r="B776" s="4" t="s">
        <v>605</v>
      </c>
      <c r="C776" s="5" t="n">
        <v>1</v>
      </c>
      <c r="D776" s="6" t="n">
        <v>43586</v>
      </c>
      <c r="E776" s="7" t="str">
        <f aca="false">IF(F776="Sterile",D776+3653, "NA")</f>
        <v>NA</v>
      </c>
    </row>
    <row r="777" customFormat="false" ht="43.3" hidden="false" customHeight="false" outlineLevel="0" collapsed="false">
      <c r="A777" s="3" t="n">
        <v>73822342</v>
      </c>
      <c r="B777" s="3" t="s">
        <v>606</v>
      </c>
      <c r="C777" s="9" t="n">
        <v>1</v>
      </c>
      <c r="D777" s="6" t="n">
        <v>40787</v>
      </c>
      <c r="E777" s="7" t="str">
        <f aca="false">IF(F777="Sterile",D777+3652, "NA")</f>
        <v>NA</v>
      </c>
    </row>
    <row r="778" customFormat="false" ht="43.3" hidden="false" customHeight="false" outlineLevel="0" collapsed="false">
      <c r="A778" s="3" t="n">
        <v>73822342</v>
      </c>
      <c r="B778" s="3" t="s">
        <v>607</v>
      </c>
      <c r="C778" s="9" t="n">
        <v>1</v>
      </c>
      <c r="D778" s="6" t="n">
        <v>41548</v>
      </c>
      <c r="E778" s="7" t="str">
        <f aca="false">IF(F778="Sterile",D778+3652, "NA")</f>
        <v>NA</v>
      </c>
    </row>
    <row r="779" customFormat="false" ht="43.3" hidden="false" customHeight="false" outlineLevel="0" collapsed="false">
      <c r="A779" s="3" t="n">
        <v>73822348</v>
      </c>
      <c r="B779" s="3" t="s">
        <v>608</v>
      </c>
      <c r="C779" s="9" t="n">
        <v>1</v>
      </c>
      <c r="D779" s="6" t="n">
        <v>43252</v>
      </c>
      <c r="E779" s="7" t="str">
        <f aca="false">IF(F779="Sterile",D779+3652, "NA")</f>
        <v>NA</v>
      </c>
    </row>
    <row r="780" customFormat="false" ht="43.3" hidden="false" customHeight="false" outlineLevel="0" collapsed="false">
      <c r="A780" s="3" t="n">
        <v>73822348</v>
      </c>
      <c r="B780" s="4" t="s">
        <v>608</v>
      </c>
      <c r="C780" s="5" t="n">
        <v>1</v>
      </c>
      <c r="D780" s="6" t="n">
        <v>43252</v>
      </c>
      <c r="E780" s="7" t="str">
        <f aca="false">IF(F780="Sterile",D780+3653, "NA")</f>
        <v>NA</v>
      </c>
    </row>
    <row r="781" customFormat="false" ht="43.3" hidden="false" customHeight="false" outlineLevel="0" collapsed="false">
      <c r="A781" s="3" t="n">
        <v>73822350</v>
      </c>
      <c r="B781" s="3" t="s">
        <v>609</v>
      </c>
      <c r="C781" s="9" t="n">
        <v>2</v>
      </c>
      <c r="D781" s="6" t="n">
        <v>43160</v>
      </c>
      <c r="E781" s="7" t="str">
        <f aca="false">IF(F781="Sterile",D781+3652, "NA")</f>
        <v>NA</v>
      </c>
    </row>
    <row r="782" customFormat="false" ht="43.3" hidden="false" customHeight="false" outlineLevel="0" collapsed="false">
      <c r="A782" s="3" t="n">
        <v>73822350</v>
      </c>
      <c r="B782" s="3" t="s">
        <v>610</v>
      </c>
      <c r="C782" s="9" t="n">
        <v>1</v>
      </c>
      <c r="D782" s="6" t="n">
        <v>43525</v>
      </c>
      <c r="E782" s="7" t="str">
        <f aca="false">IF(F782="Sterile",D782+3652, "NA")</f>
        <v>NA</v>
      </c>
    </row>
    <row r="783" customFormat="false" ht="43.3" hidden="false" customHeight="false" outlineLevel="0" collapsed="false">
      <c r="A783" s="3" t="n">
        <v>73822355</v>
      </c>
      <c r="B783" s="4" t="s">
        <v>611</v>
      </c>
      <c r="C783" s="5" t="n">
        <v>2</v>
      </c>
      <c r="D783" s="6" t="n">
        <v>43586</v>
      </c>
      <c r="E783" s="7" t="str">
        <f aca="false">IF(F783="Sterile",D783+3653, "NA")</f>
        <v>NA</v>
      </c>
    </row>
    <row r="784" customFormat="false" ht="43.3" hidden="false" customHeight="false" outlineLevel="0" collapsed="false">
      <c r="A784" s="3" t="n">
        <v>73822360</v>
      </c>
      <c r="B784" s="3" t="s">
        <v>612</v>
      </c>
      <c r="C784" s="9" t="n">
        <v>1</v>
      </c>
      <c r="D784" s="6" t="n">
        <v>43556</v>
      </c>
      <c r="E784" s="7" t="str">
        <f aca="false">IF(F784="Sterile",D784+3652, "NA")</f>
        <v>NA</v>
      </c>
    </row>
    <row r="785" customFormat="false" ht="43.3" hidden="false" customHeight="false" outlineLevel="0" collapsed="false">
      <c r="A785" s="3" t="n">
        <v>73822360</v>
      </c>
      <c r="B785" s="3" t="s">
        <v>613</v>
      </c>
      <c r="C785" s="9" t="n">
        <v>1</v>
      </c>
      <c r="D785" s="6" t="n">
        <v>43617</v>
      </c>
      <c r="E785" s="7" t="str">
        <f aca="false">IF(F785="Sterile",D785+3652, "NA")</f>
        <v>NA</v>
      </c>
    </row>
    <row r="786" customFormat="false" ht="43.3" hidden="false" customHeight="false" outlineLevel="0" collapsed="false">
      <c r="A786" s="3" t="n">
        <v>73822514</v>
      </c>
      <c r="B786" s="4" t="s">
        <v>614</v>
      </c>
      <c r="C786" s="5" t="n">
        <v>2</v>
      </c>
      <c r="D786" s="6" t="n">
        <v>42370</v>
      </c>
      <c r="E786" s="7" t="str">
        <f aca="false">IF(F786="Sterile",D786+3653, "NA")</f>
        <v>NA</v>
      </c>
    </row>
    <row r="787" customFormat="false" ht="43.3" hidden="false" customHeight="false" outlineLevel="0" collapsed="false">
      <c r="A787" s="3" t="n">
        <v>73822516</v>
      </c>
      <c r="B787" s="4" t="s">
        <v>615</v>
      </c>
      <c r="C787" s="5" t="n">
        <v>1</v>
      </c>
      <c r="D787" s="6" t="n">
        <v>42826</v>
      </c>
      <c r="E787" s="7" t="str">
        <f aca="false">IF(F787="Sterile",D787+3653, "NA")</f>
        <v>NA</v>
      </c>
    </row>
    <row r="788" customFormat="false" ht="43.3" hidden="false" customHeight="false" outlineLevel="0" collapsed="false">
      <c r="A788" s="3" t="n">
        <v>73822516</v>
      </c>
      <c r="B788" s="4" t="s">
        <v>616</v>
      </c>
      <c r="C788" s="5" t="n">
        <v>1</v>
      </c>
      <c r="D788" s="6" t="n">
        <v>40057</v>
      </c>
      <c r="E788" s="7" t="str">
        <f aca="false">IF(F788="Sterile",D788+3653, "NA")</f>
        <v>NA</v>
      </c>
    </row>
    <row r="789" customFormat="false" ht="43.3" hidden="false" customHeight="false" outlineLevel="0" collapsed="false">
      <c r="A789" s="3" t="n">
        <v>73823012</v>
      </c>
      <c r="B789" s="4" t="s">
        <v>617</v>
      </c>
      <c r="C789" s="5" t="n">
        <v>1</v>
      </c>
      <c r="D789" s="6" t="n">
        <v>43678</v>
      </c>
      <c r="E789" s="7" t="str">
        <f aca="false">IF(F789="Sterile",D789+3653, "NA")</f>
        <v>NA</v>
      </c>
    </row>
    <row r="790" customFormat="false" ht="43.3" hidden="false" customHeight="false" outlineLevel="0" collapsed="false">
      <c r="A790" s="3" t="n">
        <v>73823016</v>
      </c>
      <c r="B790" s="3" t="s">
        <v>618</v>
      </c>
      <c r="C790" s="9" t="n">
        <v>2</v>
      </c>
      <c r="D790" s="6" t="n">
        <v>43678</v>
      </c>
      <c r="E790" s="7" t="str">
        <f aca="false">IF(F790="Sterile",D790+3652, "NA")</f>
        <v>NA</v>
      </c>
    </row>
    <row r="791" customFormat="false" ht="43.3" hidden="false" customHeight="false" outlineLevel="0" collapsed="false">
      <c r="A791" s="3" t="n">
        <v>73823022</v>
      </c>
      <c r="B791" s="3" t="s">
        <v>619</v>
      </c>
      <c r="C791" s="9" t="n">
        <v>1</v>
      </c>
      <c r="D791" s="6" t="n">
        <v>41760</v>
      </c>
      <c r="E791" s="7" t="str">
        <f aca="false">IF(F791="Sterile",D791+3652, "NA")</f>
        <v>NA</v>
      </c>
    </row>
    <row r="792" customFormat="false" ht="43.3" hidden="false" customHeight="false" outlineLevel="0" collapsed="false">
      <c r="A792" s="3" t="n">
        <v>73824010</v>
      </c>
      <c r="B792" s="3" t="s">
        <v>620</v>
      </c>
      <c r="C792" s="9" t="n">
        <f aca="false">13-4-5-2</f>
        <v>2</v>
      </c>
      <c r="D792" s="6" t="n">
        <v>44682</v>
      </c>
      <c r="E792" s="7" t="str">
        <f aca="false">IF(F792="Sterile",D792+3652, "NA")</f>
        <v>NA</v>
      </c>
    </row>
    <row r="793" customFormat="false" ht="43.3" hidden="false" customHeight="false" outlineLevel="0" collapsed="false">
      <c r="A793" s="3" t="n">
        <v>73824010</v>
      </c>
      <c r="B793" s="3" t="s">
        <v>621</v>
      </c>
      <c r="C793" s="9" t="n">
        <v>17</v>
      </c>
      <c r="D793" s="6" t="n">
        <v>44743</v>
      </c>
      <c r="E793" s="7" t="str">
        <f aca="false">IF(F793="Sterile",D793+3652, "NA")</f>
        <v>NA</v>
      </c>
    </row>
    <row r="794" customFormat="false" ht="43.3" hidden="false" customHeight="false" outlineLevel="0" collapsed="false">
      <c r="A794" s="3" t="n">
        <v>73824010</v>
      </c>
      <c r="B794" s="3" t="s">
        <v>622</v>
      </c>
      <c r="C794" s="9" t="n">
        <v>10</v>
      </c>
      <c r="D794" s="6" t="n">
        <v>44774</v>
      </c>
      <c r="E794" s="7" t="str">
        <f aca="false">IF(F794="Sterile",D794+3652, "NA")</f>
        <v>NA</v>
      </c>
    </row>
    <row r="795" customFormat="false" ht="43.3" hidden="false" customHeight="false" outlineLevel="0" collapsed="false">
      <c r="A795" s="3" t="n">
        <v>73824010</v>
      </c>
      <c r="B795" s="3" t="s">
        <v>623</v>
      </c>
      <c r="C795" s="9" t="n">
        <v>5</v>
      </c>
      <c r="D795" s="6" t="n">
        <v>44958</v>
      </c>
      <c r="E795" s="7" t="str">
        <f aca="false">IF(F795="Sterile",D795+3652, "NA")</f>
        <v>NA</v>
      </c>
    </row>
    <row r="796" customFormat="false" ht="43.3" hidden="false" customHeight="false" outlineLevel="0" collapsed="false">
      <c r="A796" s="3" t="n">
        <v>73824010</v>
      </c>
      <c r="B796" s="4" t="s">
        <v>623</v>
      </c>
      <c r="C796" s="5" t="n">
        <v>5</v>
      </c>
      <c r="D796" s="6" t="n">
        <v>44958</v>
      </c>
      <c r="E796" s="7" t="str">
        <f aca="false">IF(F796="Sterile",D796+3651, "NA")</f>
        <v>NA</v>
      </c>
    </row>
    <row r="797" customFormat="false" ht="43.3" hidden="false" customHeight="false" outlineLevel="0" collapsed="false">
      <c r="A797" s="3" t="n">
        <v>73824010</v>
      </c>
      <c r="B797" s="4" t="s">
        <v>623</v>
      </c>
      <c r="C797" s="5" t="n">
        <v>5</v>
      </c>
      <c r="D797" s="6" t="n">
        <v>44958</v>
      </c>
      <c r="E797" s="7" t="str">
        <f aca="false">IF(F797="Sterile",D797+3653, "NA")</f>
        <v>NA</v>
      </c>
    </row>
    <row r="798" customFormat="false" ht="43.3" hidden="false" customHeight="false" outlineLevel="0" collapsed="false">
      <c r="A798" s="3" t="n">
        <v>73824010</v>
      </c>
      <c r="B798" s="4" t="s">
        <v>623</v>
      </c>
      <c r="C798" s="5" t="n">
        <v>2</v>
      </c>
      <c r="D798" s="6" t="n">
        <v>44958</v>
      </c>
      <c r="E798" s="7" t="str">
        <f aca="false">IF(F798="Sterile",D798+3653, "NA")</f>
        <v>NA</v>
      </c>
    </row>
    <row r="799" customFormat="false" ht="43.3" hidden="false" customHeight="false" outlineLevel="0" collapsed="false">
      <c r="A799" s="3" t="n">
        <v>73824012</v>
      </c>
      <c r="B799" s="3" t="s">
        <v>624</v>
      </c>
      <c r="C799" s="9" t="n">
        <f aca="false">32-8-20+8</f>
        <v>12</v>
      </c>
      <c r="D799" s="6" t="n">
        <v>44713</v>
      </c>
      <c r="E799" s="7" t="str">
        <f aca="false">IF(F799="Sterile",D799+3652, "NA")</f>
        <v>NA</v>
      </c>
    </row>
    <row r="800" customFormat="false" ht="43.3" hidden="false" customHeight="false" outlineLevel="0" collapsed="false">
      <c r="A800" s="3" t="n">
        <v>73824012</v>
      </c>
      <c r="B800" s="3" t="s">
        <v>625</v>
      </c>
      <c r="C800" s="9" t="n">
        <v>53</v>
      </c>
      <c r="D800" s="6" t="n">
        <v>44774</v>
      </c>
      <c r="E800" s="7" t="str">
        <f aca="false">IF(F800="Sterile",D800+3652, "NA")</f>
        <v>NA</v>
      </c>
    </row>
    <row r="801" customFormat="false" ht="43.3" hidden="false" customHeight="false" outlineLevel="0" collapsed="false">
      <c r="A801" s="3" t="n">
        <v>73824012</v>
      </c>
      <c r="B801" s="3" t="s">
        <v>626</v>
      </c>
      <c r="C801" s="9" t="n">
        <v>34</v>
      </c>
      <c r="D801" s="6" t="n">
        <v>44958</v>
      </c>
      <c r="E801" s="7" t="str">
        <f aca="false">IF(F801="Sterile",D801+3652, "NA")</f>
        <v>NA</v>
      </c>
    </row>
    <row r="802" customFormat="false" ht="43.3" hidden="false" customHeight="false" outlineLevel="0" collapsed="false">
      <c r="A802" s="3" t="n">
        <v>73824012</v>
      </c>
      <c r="B802" s="3" t="s">
        <v>627</v>
      </c>
      <c r="C802" s="9" t="n">
        <v>7</v>
      </c>
      <c r="D802" s="6" t="n">
        <v>44958</v>
      </c>
      <c r="E802" s="7" t="str">
        <f aca="false">IF(F802="Sterile",D802+3652, "NA")</f>
        <v>NA</v>
      </c>
    </row>
    <row r="803" customFormat="false" ht="43.3" hidden="false" customHeight="false" outlineLevel="0" collapsed="false">
      <c r="A803" s="3" t="n">
        <v>73824012</v>
      </c>
      <c r="B803" s="4" t="s">
        <v>627</v>
      </c>
      <c r="C803" s="5" t="n">
        <f aca="false">30-20</f>
        <v>10</v>
      </c>
      <c r="D803" s="6" t="n">
        <v>44958</v>
      </c>
      <c r="E803" s="7" t="str">
        <f aca="false">IF(F803="Sterile",D803+3651, "NA")</f>
        <v>NA</v>
      </c>
    </row>
    <row r="804" customFormat="false" ht="43.3" hidden="false" customHeight="false" outlineLevel="0" collapsed="false">
      <c r="A804" s="3" t="n">
        <v>73824012</v>
      </c>
      <c r="B804" s="4" t="s">
        <v>627</v>
      </c>
      <c r="C804" s="5" t="n">
        <v>5</v>
      </c>
      <c r="D804" s="6" t="n">
        <v>44958</v>
      </c>
      <c r="E804" s="7" t="str">
        <f aca="false">IF(F804="Sterile",D804+3653, "NA")</f>
        <v>NA</v>
      </c>
    </row>
    <row r="805" customFormat="false" ht="43.3" hidden="false" customHeight="false" outlineLevel="0" collapsed="false">
      <c r="A805" s="3" t="n">
        <v>73824012</v>
      </c>
      <c r="B805" s="4" t="s">
        <v>627</v>
      </c>
      <c r="C805" s="5" t="n">
        <v>33</v>
      </c>
      <c r="D805" s="6" t="n">
        <v>44958</v>
      </c>
      <c r="E805" s="7" t="str">
        <f aca="false">IF(F805="Sterile",D805+3653, "NA")</f>
        <v>NA</v>
      </c>
    </row>
    <row r="806" customFormat="false" ht="43.3" hidden="false" customHeight="false" outlineLevel="0" collapsed="false">
      <c r="A806" s="3" t="n">
        <v>73824014</v>
      </c>
      <c r="B806" s="3" t="s">
        <v>628</v>
      </c>
      <c r="C806" s="9" t="n">
        <f aca="false">94-5-5-8-20-12-2-4-25+8</f>
        <v>21</v>
      </c>
      <c r="D806" s="6" t="n">
        <v>44652</v>
      </c>
      <c r="E806" s="7" t="str">
        <f aca="false">IF(F806="Sterile",D806+3652, "NA")</f>
        <v>NA</v>
      </c>
    </row>
    <row r="807" customFormat="false" ht="43.3" hidden="false" customHeight="false" outlineLevel="0" collapsed="false">
      <c r="A807" s="3" t="n">
        <v>73824014</v>
      </c>
      <c r="B807" s="3" t="s">
        <v>629</v>
      </c>
      <c r="C807" s="9" t="n">
        <v>57</v>
      </c>
      <c r="D807" s="6" t="n">
        <v>44652</v>
      </c>
      <c r="E807" s="7" t="str">
        <f aca="false">IF(F807="Sterile",D807+3652, "NA")</f>
        <v>NA</v>
      </c>
    </row>
    <row r="808" customFormat="false" ht="43.3" hidden="false" customHeight="false" outlineLevel="0" collapsed="false">
      <c r="A808" s="3" t="n">
        <v>73824014</v>
      </c>
      <c r="B808" s="3" t="s">
        <v>630</v>
      </c>
      <c r="C808" s="9" t="n">
        <v>17</v>
      </c>
      <c r="D808" s="6" t="n">
        <v>44652</v>
      </c>
      <c r="E808" s="7" t="str">
        <f aca="false">IF(F808="Sterile",D808+3652, "NA")</f>
        <v>NA</v>
      </c>
    </row>
    <row r="809" customFormat="false" ht="43.3" hidden="false" customHeight="false" outlineLevel="0" collapsed="false">
      <c r="A809" s="3" t="n">
        <v>73824014</v>
      </c>
      <c r="B809" s="4" t="s">
        <v>630</v>
      </c>
      <c r="C809" s="5" t="n">
        <v>24</v>
      </c>
      <c r="D809" s="6" t="n">
        <v>44652</v>
      </c>
      <c r="E809" s="7" t="str">
        <f aca="false">IF(F809="Sterile",D809+3653, "NA")</f>
        <v>NA</v>
      </c>
    </row>
    <row r="810" customFormat="false" ht="43.3" hidden="false" customHeight="false" outlineLevel="0" collapsed="false">
      <c r="A810" s="3" t="n">
        <v>73824016</v>
      </c>
      <c r="B810" s="3" t="s">
        <v>631</v>
      </c>
      <c r="C810" s="9" t="n">
        <v>1</v>
      </c>
      <c r="D810" s="6" t="n">
        <v>43770</v>
      </c>
      <c r="E810" s="7" t="str">
        <f aca="false">IF(F810="Sterile",D810+3652, "NA")</f>
        <v>NA</v>
      </c>
    </row>
    <row r="811" customFormat="false" ht="43.3" hidden="false" customHeight="false" outlineLevel="0" collapsed="false">
      <c r="A811" s="3" t="n">
        <v>73824016</v>
      </c>
      <c r="B811" s="3" t="s">
        <v>632</v>
      </c>
      <c r="C811" s="9" t="n">
        <f aca="false">69-8-12-10-2+12</f>
        <v>49</v>
      </c>
      <c r="D811" s="6" t="n">
        <v>44593</v>
      </c>
      <c r="E811" s="7" t="str">
        <f aca="false">IF(F811="Sterile",D811+3652, "NA")</f>
        <v>NA</v>
      </c>
    </row>
    <row r="812" customFormat="false" ht="43.3" hidden="false" customHeight="false" outlineLevel="0" collapsed="false">
      <c r="A812" s="3" t="n">
        <v>73824016</v>
      </c>
      <c r="B812" s="3" t="s">
        <v>633</v>
      </c>
      <c r="C812" s="9" t="n">
        <v>33</v>
      </c>
      <c r="D812" s="6" t="n">
        <v>44621</v>
      </c>
      <c r="E812" s="7" t="str">
        <f aca="false">IF(F812="Sterile",D812+3652, "NA")</f>
        <v>NA</v>
      </c>
    </row>
    <row r="813" customFormat="false" ht="43.3" hidden="false" customHeight="false" outlineLevel="0" collapsed="false">
      <c r="A813" s="3" t="n">
        <v>73824016</v>
      </c>
      <c r="B813" s="3" t="s">
        <v>634</v>
      </c>
      <c r="C813" s="9" t="n">
        <f aca="false">18-5-10</f>
        <v>3</v>
      </c>
      <c r="D813" s="6" t="n">
        <v>44621</v>
      </c>
      <c r="E813" s="7" t="str">
        <f aca="false">IF(F813="Sterile",D813+3652, "NA")</f>
        <v>NA</v>
      </c>
    </row>
    <row r="814" customFormat="false" ht="43.3" hidden="false" customHeight="false" outlineLevel="0" collapsed="false">
      <c r="A814" s="3" t="n">
        <v>73824016</v>
      </c>
      <c r="B814" s="4" t="s">
        <v>634</v>
      </c>
      <c r="C814" s="5" t="n">
        <v>9</v>
      </c>
      <c r="D814" s="6" t="n">
        <v>44621</v>
      </c>
      <c r="E814" s="7" t="str">
        <f aca="false">IF(F814="Sterile",D814+3651, "NA")</f>
        <v>NA</v>
      </c>
    </row>
    <row r="815" customFormat="false" ht="43.3" hidden="false" customHeight="false" outlineLevel="0" collapsed="false">
      <c r="A815" s="3" t="n">
        <v>73824016</v>
      </c>
      <c r="B815" s="4" t="s">
        <v>634</v>
      </c>
      <c r="C815" s="5" t="n">
        <v>3</v>
      </c>
      <c r="D815" s="6" t="n">
        <v>44621</v>
      </c>
      <c r="E815" s="7" t="str">
        <f aca="false">IF(F815="Sterile",D815+3653, "NA")</f>
        <v>NA</v>
      </c>
    </row>
    <row r="816" customFormat="false" ht="43.3" hidden="false" customHeight="false" outlineLevel="0" collapsed="false">
      <c r="A816" s="3" t="n">
        <v>73824016</v>
      </c>
      <c r="B816" s="4" t="s">
        <v>634</v>
      </c>
      <c r="C816" s="5" t="n">
        <v>26</v>
      </c>
      <c r="D816" s="6" t="n">
        <v>44621</v>
      </c>
      <c r="E816" s="7" t="str">
        <f aca="false">IF(F816="Sterile",D816+3653, "NA")</f>
        <v>NA</v>
      </c>
    </row>
    <row r="817" customFormat="false" ht="43.3" hidden="false" customHeight="false" outlineLevel="0" collapsed="false">
      <c r="A817" s="3" t="n">
        <v>73824016</v>
      </c>
      <c r="B817" s="4" t="s">
        <v>635</v>
      </c>
      <c r="C817" s="5" t="n">
        <v>1</v>
      </c>
      <c r="D817" s="6" t="n">
        <v>44682</v>
      </c>
      <c r="E817" s="7" t="str">
        <f aca="false">IF(F817="Sterile",D817+3653, "NA")</f>
        <v>NA</v>
      </c>
    </row>
    <row r="818" customFormat="false" ht="43.3" hidden="false" customHeight="false" outlineLevel="0" collapsed="false">
      <c r="A818" s="3" t="n">
        <v>73824018</v>
      </c>
      <c r="B818" s="3" t="s">
        <v>636</v>
      </c>
      <c r="C818" s="9" t="n">
        <v>4</v>
      </c>
      <c r="D818" s="6" t="n">
        <v>43770</v>
      </c>
      <c r="E818" s="7" t="str">
        <f aca="false">IF(F818="Sterile",D818+3652, "NA")</f>
        <v>NA</v>
      </c>
    </row>
    <row r="819" customFormat="false" ht="43.3" hidden="false" customHeight="false" outlineLevel="0" collapsed="false">
      <c r="A819" s="3" t="n">
        <v>73824018</v>
      </c>
      <c r="B819" s="3" t="s">
        <v>637</v>
      </c>
      <c r="C819" s="9" t="n">
        <v>1</v>
      </c>
      <c r="D819" s="6" t="n">
        <v>44531</v>
      </c>
      <c r="E819" s="7" t="str">
        <f aca="false">IF(F819="Sterile",D819+3652, "NA")</f>
        <v>NA</v>
      </c>
    </row>
    <row r="820" customFormat="false" ht="43.3" hidden="false" customHeight="false" outlineLevel="0" collapsed="false">
      <c r="A820" s="3" t="n">
        <v>73824018</v>
      </c>
      <c r="B820" s="3" t="s">
        <v>638</v>
      </c>
      <c r="C820" s="9" t="n">
        <f aca="false">50-5-5-10+5</f>
        <v>35</v>
      </c>
      <c r="D820" s="6" t="n">
        <v>44621</v>
      </c>
      <c r="E820" s="7" t="str">
        <f aca="false">IF(F820="Sterile",D820+3652, "NA")</f>
        <v>NA</v>
      </c>
    </row>
    <row r="821" customFormat="false" ht="43.3" hidden="false" customHeight="false" outlineLevel="0" collapsed="false">
      <c r="A821" s="3" t="n">
        <v>73824018</v>
      </c>
      <c r="B821" s="4" t="s">
        <v>638</v>
      </c>
      <c r="C821" s="5" t="n">
        <v>7</v>
      </c>
      <c r="D821" s="6" t="n">
        <v>44621</v>
      </c>
      <c r="E821" s="7" t="str">
        <f aca="false">IF(F821="Sterile",D821+3653, "NA")</f>
        <v>NA</v>
      </c>
    </row>
    <row r="822" customFormat="false" ht="43.3" hidden="false" customHeight="false" outlineLevel="0" collapsed="false">
      <c r="A822" s="3" t="n">
        <v>73824018</v>
      </c>
      <c r="B822" s="4" t="s">
        <v>639</v>
      </c>
      <c r="C822" s="5" t="n">
        <v>3</v>
      </c>
      <c r="D822" s="6" t="n">
        <v>44652</v>
      </c>
      <c r="E822" s="7" t="str">
        <f aca="false">IF(F822="Sterile",D822+3653, "NA")</f>
        <v>NA</v>
      </c>
    </row>
    <row r="823" customFormat="false" ht="43.3" hidden="false" customHeight="false" outlineLevel="0" collapsed="false">
      <c r="A823" s="3" t="n">
        <v>73824020</v>
      </c>
      <c r="B823" s="3" t="s">
        <v>640</v>
      </c>
      <c r="C823" s="9" t="n">
        <v>3</v>
      </c>
      <c r="D823" s="6" t="n">
        <v>43862</v>
      </c>
      <c r="E823" s="7" t="str">
        <f aca="false">IF(F823="Sterile",D823+3652, "NA")</f>
        <v>NA</v>
      </c>
    </row>
    <row r="824" customFormat="false" ht="43.3" hidden="false" customHeight="false" outlineLevel="0" collapsed="false">
      <c r="A824" s="3" t="n">
        <v>73824020</v>
      </c>
      <c r="B824" s="4" t="s">
        <v>641</v>
      </c>
      <c r="C824" s="5" t="n">
        <v>2</v>
      </c>
      <c r="D824" s="6" t="n">
        <v>44531</v>
      </c>
      <c r="E824" s="7" t="str">
        <f aca="false">IF(F824="Sterile",D824+3651, "NA")</f>
        <v>NA</v>
      </c>
    </row>
    <row r="825" customFormat="false" ht="43.3" hidden="false" customHeight="false" outlineLevel="0" collapsed="false">
      <c r="A825" s="3" t="n">
        <v>73824020</v>
      </c>
      <c r="B825" s="4" t="s">
        <v>641</v>
      </c>
      <c r="C825" s="5" t="n">
        <v>1</v>
      </c>
      <c r="D825" s="6" t="n">
        <v>44531</v>
      </c>
      <c r="E825" s="7" t="str">
        <f aca="false">IF(F825="Sterile",D825+3653, "NA")</f>
        <v>NA</v>
      </c>
    </row>
    <row r="826" customFormat="false" ht="43.3" hidden="false" customHeight="false" outlineLevel="0" collapsed="false">
      <c r="A826" s="3" t="n">
        <v>73824020</v>
      </c>
      <c r="B826" s="3" t="s">
        <v>642</v>
      </c>
      <c r="C826" s="9" t="n">
        <f aca="false">11-6+6</f>
        <v>11</v>
      </c>
      <c r="D826" s="6" t="n">
        <v>44531</v>
      </c>
      <c r="E826" s="7" t="str">
        <f aca="false">IF(F826="Sterile",D826+3652, "NA")</f>
        <v>NA</v>
      </c>
    </row>
    <row r="827" customFormat="false" ht="43.3" hidden="false" customHeight="false" outlineLevel="0" collapsed="false">
      <c r="A827" s="3" t="n">
        <v>73824020</v>
      </c>
      <c r="B827" s="4" t="s">
        <v>642</v>
      </c>
      <c r="C827" s="5" t="n">
        <v>3</v>
      </c>
      <c r="D827" s="6" t="n">
        <v>44531</v>
      </c>
      <c r="E827" s="7" t="str">
        <f aca="false">IF(F827="Sterile",D827+3653, "NA")</f>
        <v>NA</v>
      </c>
    </row>
    <row r="828" customFormat="false" ht="43.3" hidden="false" customHeight="false" outlineLevel="0" collapsed="false">
      <c r="A828" s="3" t="n">
        <v>73824022</v>
      </c>
      <c r="B828" s="3" t="s">
        <v>643</v>
      </c>
      <c r="C828" s="9" t="n">
        <v>1</v>
      </c>
      <c r="D828" s="6" t="n">
        <v>43586</v>
      </c>
      <c r="E828" s="7" t="str">
        <f aca="false">IF(F828="Sterile",D828+3652, "NA")</f>
        <v>NA</v>
      </c>
    </row>
    <row r="829" customFormat="false" ht="43.3" hidden="false" customHeight="false" outlineLevel="0" collapsed="false">
      <c r="A829" s="3" t="n">
        <v>73824022</v>
      </c>
      <c r="B829" s="3" t="s">
        <v>644</v>
      </c>
      <c r="C829" s="9" t="n">
        <f aca="false">23-6</f>
        <v>17</v>
      </c>
      <c r="D829" s="6" t="n">
        <v>44593</v>
      </c>
      <c r="E829" s="7" t="str">
        <f aca="false">IF(F829="Sterile",D829+3652, "NA")</f>
        <v>NA</v>
      </c>
    </row>
    <row r="830" customFormat="false" ht="43.3" hidden="false" customHeight="false" outlineLevel="0" collapsed="false">
      <c r="A830" s="3" t="n">
        <v>73824022</v>
      </c>
      <c r="B830" s="3" t="s">
        <v>645</v>
      </c>
      <c r="C830" s="9" t="n">
        <f aca="false">15-6</f>
        <v>9</v>
      </c>
      <c r="D830" s="6" t="n">
        <v>44621</v>
      </c>
      <c r="E830" s="7" t="str">
        <f aca="false">IF(F830="Sterile",D830+3652, "NA")</f>
        <v>NA</v>
      </c>
    </row>
    <row r="831" customFormat="false" ht="43.3" hidden="false" customHeight="false" outlineLevel="0" collapsed="false">
      <c r="A831" s="3" t="n">
        <v>73824022</v>
      </c>
      <c r="B831" s="4" t="s">
        <v>645</v>
      </c>
      <c r="C831" s="5" t="n">
        <v>2</v>
      </c>
      <c r="D831" s="6" t="n">
        <v>44621</v>
      </c>
      <c r="E831" s="7" t="str">
        <f aca="false">IF(F831="Sterile",D831+3651, "NA")</f>
        <v>NA</v>
      </c>
    </row>
    <row r="832" customFormat="false" ht="43.3" hidden="false" customHeight="false" outlineLevel="0" collapsed="false">
      <c r="A832" s="3" t="n">
        <v>73824022</v>
      </c>
      <c r="B832" s="4" t="s">
        <v>645</v>
      </c>
      <c r="C832" s="5" t="n">
        <v>6</v>
      </c>
      <c r="D832" s="6" t="n">
        <v>44621</v>
      </c>
      <c r="E832" s="7" t="str">
        <f aca="false">IF(F832="Sterile",D832+3653, "NA")</f>
        <v>NA</v>
      </c>
    </row>
    <row r="833" customFormat="false" ht="43.3" hidden="false" customHeight="false" outlineLevel="0" collapsed="false">
      <c r="A833" s="3" t="n">
        <v>73824024</v>
      </c>
      <c r="B833" s="3" t="s">
        <v>646</v>
      </c>
      <c r="C833" s="9" t="n">
        <f aca="false">9-3-1-1</f>
        <v>4</v>
      </c>
      <c r="D833" s="6" t="n">
        <v>44593</v>
      </c>
      <c r="E833" s="7" t="str">
        <f aca="false">IF(F833="Sterile",D833+3652, "NA")</f>
        <v>NA</v>
      </c>
    </row>
    <row r="834" customFormat="false" ht="43.3" hidden="false" customHeight="false" outlineLevel="0" collapsed="false">
      <c r="A834" s="3" t="n">
        <v>73824024</v>
      </c>
      <c r="B834" s="3" t="s">
        <v>647</v>
      </c>
      <c r="C834" s="9" t="n">
        <v>22</v>
      </c>
      <c r="D834" s="6" t="n">
        <v>44682</v>
      </c>
      <c r="E834" s="7" t="str">
        <f aca="false">IF(F834="Sterile",D834+3652, "NA")</f>
        <v>NA</v>
      </c>
    </row>
    <row r="835" customFormat="false" ht="43.3" hidden="false" customHeight="false" outlineLevel="0" collapsed="false">
      <c r="A835" s="3" t="n">
        <v>73824024</v>
      </c>
      <c r="B835" s="3" t="s">
        <v>648</v>
      </c>
      <c r="C835" s="9" t="n">
        <f aca="false">9-6</f>
        <v>3</v>
      </c>
      <c r="D835" s="6" t="n">
        <v>44682</v>
      </c>
      <c r="E835" s="7" t="str">
        <f aca="false">IF(F835="Sterile",D835+3652, "NA")</f>
        <v>NA</v>
      </c>
    </row>
    <row r="836" customFormat="false" ht="43.3" hidden="false" customHeight="false" outlineLevel="0" collapsed="false">
      <c r="A836" s="3" t="n">
        <v>73824024</v>
      </c>
      <c r="B836" s="4" t="s">
        <v>648</v>
      </c>
      <c r="C836" s="5" t="n">
        <v>4</v>
      </c>
      <c r="D836" s="6" t="n">
        <v>44682</v>
      </c>
      <c r="E836" s="7" t="str">
        <f aca="false">IF(F836="Sterile",D836+3653, "NA")</f>
        <v>NA</v>
      </c>
    </row>
    <row r="837" customFormat="false" ht="43.3" hidden="false" customHeight="false" outlineLevel="0" collapsed="false">
      <c r="A837" s="3" t="n">
        <v>73824026</v>
      </c>
      <c r="B837" s="3" t="s">
        <v>649</v>
      </c>
      <c r="C837" s="9" t="n">
        <f aca="false">22-3-2</f>
        <v>17</v>
      </c>
      <c r="D837" s="6" t="n">
        <v>44409</v>
      </c>
      <c r="E837" s="7" t="str">
        <f aca="false">IF(F837="Sterile",D837+3652, "NA")</f>
        <v>NA</v>
      </c>
    </row>
    <row r="838" customFormat="false" ht="43.3" hidden="false" customHeight="false" outlineLevel="0" collapsed="false">
      <c r="A838" s="3" t="n">
        <v>73824026</v>
      </c>
      <c r="B838" s="3" t="s">
        <v>650</v>
      </c>
      <c r="C838" s="9" t="n">
        <v>15</v>
      </c>
      <c r="D838" s="6" t="n">
        <v>44562</v>
      </c>
      <c r="E838" s="7" t="str">
        <f aca="false">IF(F838="Sterile",D838+3652, "NA")</f>
        <v>NA</v>
      </c>
    </row>
    <row r="839" customFormat="false" ht="43.3" hidden="false" customHeight="false" outlineLevel="0" collapsed="false">
      <c r="A839" s="3" t="n">
        <v>73824026</v>
      </c>
      <c r="B839" s="4" t="s">
        <v>650</v>
      </c>
      <c r="C839" s="5" t="n">
        <v>3</v>
      </c>
      <c r="D839" s="6" t="n">
        <v>44562</v>
      </c>
      <c r="E839" s="7" t="str">
        <f aca="false">IF(F839="Sterile",D839+3653, "NA")</f>
        <v>NA</v>
      </c>
    </row>
    <row r="840" customFormat="false" ht="43.3" hidden="false" customHeight="false" outlineLevel="0" collapsed="false">
      <c r="A840" s="3" t="n">
        <v>73824026</v>
      </c>
      <c r="B840" s="4" t="s">
        <v>650</v>
      </c>
      <c r="C840" s="5" t="n">
        <v>2</v>
      </c>
      <c r="D840" s="6" t="n">
        <v>44562</v>
      </c>
      <c r="E840" s="7" t="str">
        <f aca="false">IF(F840="Sterile",D840+3653, "NA")</f>
        <v>NA</v>
      </c>
    </row>
    <row r="841" customFormat="false" ht="43.3" hidden="false" customHeight="false" outlineLevel="0" collapsed="false">
      <c r="A841" s="3" t="n">
        <v>73824028</v>
      </c>
      <c r="B841" s="3" t="s">
        <v>651</v>
      </c>
      <c r="C841" s="9" t="n">
        <f aca="false">4-3</f>
        <v>1</v>
      </c>
      <c r="D841" s="6" t="n">
        <v>44593</v>
      </c>
      <c r="E841" s="7" t="str">
        <f aca="false">IF(F841="Sterile",D841+3652, "NA")</f>
        <v>NA</v>
      </c>
    </row>
    <row r="842" customFormat="false" ht="43.3" hidden="false" customHeight="false" outlineLevel="0" collapsed="false">
      <c r="A842" s="3" t="n">
        <v>73824028</v>
      </c>
      <c r="B842" s="3" t="s">
        <v>652</v>
      </c>
      <c r="C842" s="9" t="n">
        <f aca="false">21-2</f>
        <v>19</v>
      </c>
      <c r="D842" s="6" t="n">
        <v>44593</v>
      </c>
      <c r="E842" s="7" t="str">
        <f aca="false">IF(F842="Sterile",D842+3652, "NA")</f>
        <v>NA</v>
      </c>
    </row>
    <row r="843" customFormat="false" ht="43.3" hidden="false" customHeight="false" outlineLevel="0" collapsed="false">
      <c r="A843" s="3" t="n">
        <v>73824028</v>
      </c>
      <c r="B843" s="4" t="s">
        <v>652</v>
      </c>
      <c r="C843" s="5" t="n">
        <v>2</v>
      </c>
      <c r="D843" s="6" t="n">
        <v>44593</v>
      </c>
      <c r="E843" s="7" t="str">
        <f aca="false">IF(F843="Sterile",D843+3653, "NA")</f>
        <v>NA</v>
      </c>
    </row>
    <row r="844" customFormat="false" ht="43.3" hidden="false" customHeight="false" outlineLevel="0" collapsed="false">
      <c r="A844" s="3" t="n">
        <v>73824028</v>
      </c>
      <c r="B844" s="4" t="s">
        <v>653</v>
      </c>
      <c r="C844" s="5" t="n">
        <v>1</v>
      </c>
      <c r="D844" s="6" t="n">
        <v>44621</v>
      </c>
      <c r="E844" s="7" t="str">
        <f aca="false">IF(F844="Sterile",D844+3653, "NA")</f>
        <v>NA</v>
      </c>
    </row>
    <row r="845" customFormat="false" ht="43.3" hidden="false" customHeight="false" outlineLevel="0" collapsed="false">
      <c r="A845" s="3" t="n">
        <v>73824028</v>
      </c>
      <c r="B845" s="4" t="s">
        <v>653</v>
      </c>
      <c r="C845" s="5" t="n">
        <v>2</v>
      </c>
      <c r="D845" s="6" t="n">
        <v>44621</v>
      </c>
      <c r="E845" s="7" t="str">
        <f aca="false">IF(F845="Sterile",D845+3653, "NA")</f>
        <v>NA</v>
      </c>
    </row>
    <row r="846" customFormat="false" ht="43.3" hidden="false" customHeight="false" outlineLevel="0" collapsed="false">
      <c r="A846" s="3" t="n">
        <v>73824030</v>
      </c>
      <c r="B846" s="3" t="s">
        <v>654</v>
      </c>
      <c r="C846" s="9" t="n">
        <v>1</v>
      </c>
      <c r="D846" s="6" t="n">
        <v>43586</v>
      </c>
      <c r="E846" s="7" t="str">
        <f aca="false">IF(F846="Sterile",D846+3652, "NA")</f>
        <v>NA</v>
      </c>
    </row>
    <row r="847" customFormat="false" ht="43.3" hidden="false" customHeight="false" outlineLevel="0" collapsed="false">
      <c r="A847" s="3" t="n">
        <v>73824030</v>
      </c>
      <c r="B847" s="4" t="s">
        <v>655</v>
      </c>
      <c r="C847" s="5" t="n">
        <v>2</v>
      </c>
      <c r="D847" s="6" t="n">
        <v>44440</v>
      </c>
      <c r="E847" s="7" t="str">
        <f aca="false">IF(F847="Sterile",D847+3653, "NA")</f>
        <v>NA</v>
      </c>
    </row>
    <row r="848" customFormat="false" ht="43.3" hidden="false" customHeight="false" outlineLevel="0" collapsed="false">
      <c r="A848" s="3" t="n">
        <v>73824030</v>
      </c>
      <c r="B848" s="3" t="s">
        <v>656</v>
      </c>
      <c r="C848" s="9" t="n">
        <f aca="false">23-2+2</f>
        <v>23</v>
      </c>
      <c r="D848" s="6" t="n">
        <v>44562</v>
      </c>
      <c r="E848" s="7" t="str">
        <f aca="false">IF(F848="Sterile",D848+3652, "NA")</f>
        <v>NA</v>
      </c>
    </row>
    <row r="849" customFormat="false" ht="43.3" hidden="false" customHeight="false" outlineLevel="0" collapsed="false">
      <c r="A849" s="3" t="n">
        <v>73824032</v>
      </c>
      <c r="B849" s="3" t="s">
        <v>657</v>
      </c>
      <c r="C849" s="9" t="n">
        <v>1</v>
      </c>
      <c r="D849" s="6" t="n">
        <v>43617</v>
      </c>
      <c r="E849" s="7" t="str">
        <f aca="false">IF(F849="Sterile",D849+3652, "NA")</f>
        <v>NA</v>
      </c>
    </row>
    <row r="850" customFormat="false" ht="43.3" hidden="false" customHeight="false" outlineLevel="0" collapsed="false">
      <c r="A850" s="3" t="n">
        <v>73824032</v>
      </c>
      <c r="B850" s="3" t="s">
        <v>658</v>
      </c>
      <c r="C850" s="9" t="n">
        <v>7</v>
      </c>
      <c r="D850" s="6" t="n">
        <v>44317</v>
      </c>
      <c r="E850" s="7" t="str">
        <f aca="false">IF(F850="Sterile",D850+3652, "NA")</f>
        <v>NA</v>
      </c>
    </row>
    <row r="851" customFormat="false" ht="43.3" hidden="false" customHeight="false" outlineLevel="0" collapsed="false">
      <c r="A851" s="3" t="n">
        <v>73824032</v>
      </c>
      <c r="B851" s="4" t="s">
        <v>658</v>
      </c>
      <c r="C851" s="5" t="n">
        <v>1</v>
      </c>
      <c r="D851" s="6" t="n">
        <v>44317</v>
      </c>
      <c r="E851" s="7" t="str">
        <f aca="false">IF(F851="Sterile",D851+3651, "NA")</f>
        <v>NA</v>
      </c>
    </row>
    <row r="852" customFormat="false" ht="43.3" hidden="false" customHeight="false" outlineLevel="0" collapsed="false">
      <c r="A852" s="3" t="n">
        <v>73824032</v>
      </c>
      <c r="B852" s="4" t="s">
        <v>658</v>
      </c>
      <c r="C852" s="5" t="n">
        <v>3</v>
      </c>
      <c r="D852" s="6" t="n">
        <v>44317</v>
      </c>
      <c r="E852" s="7" t="str">
        <f aca="false">IF(F852="Sterile",D852+3653, "NA")</f>
        <v>NA</v>
      </c>
    </row>
    <row r="853" customFormat="false" ht="43.3" hidden="false" customHeight="false" outlineLevel="0" collapsed="false">
      <c r="A853" s="3" t="n">
        <v>73824032</v>
      </c>
      <c r="B853" s="4" t="s">
        <v>659</v>
      </c>
      <c r="C853" s="5" t="n">
        <v>2</v>
      </c>
      <c r="D853" s="6" t="n">
        <v>44531</v>
      </c>
      <c r="E853" s="7" t="str">
        <f aca="false">IF(F853="Sterile",D853+3653, "NA")</f>
        <v>NA</v>
      </c>
    </row>
    <row r="854" customFormat="false" ht="43.3" hidden="false" customHeight="false" outlineLevel="0" collapsed="false">
      <c r="A854" s="3" t="n">
        <v>73824034</v>
      </c>
      <c r="B854" s="3" t="s">
        <v>660</v>
      </c>
      <c r="C854" s="9" t="n">
        <f aca="false">2-1</f>
        <v>1</v>
      </c>
      <c r="D854" s="6" t="n">
        <v>43466</v>
      </c>
      <c r="E854" s="7" t="str">
        <f aca="false">IF(F854="Sterile",D854+3652, "NA")</f>
        <v>NA</v>
      </c>
    </row>
    <row r="855" customFormat="false" ht="43.3" hidden="false" customHeight="false" outlineLevel="0" collapsed="false">
      <c r="A855" s="3" t="n">
        <v>73824034</v>
      </c>
      <c r="B855" s="3" t="s">
        <v>661</v>
      </c>
      <c r="C855" s="9" t="n">
        <v>1</v>
      </c>
      <c r="D855" s="6" t="n">
        <v>43586</v>
      </c>
      <c r="E855" s="7" t="str">
        <f aca="false">IF(F855="Sterile",D855+3652, "NA")</f>
        <v>NA</v>
      </c>
    </row>
    <row r="856" customFormat="false" ht="43.3" hidden="false" customHeight="false" outlineLevel="0" collapsed="false">
      <c r="A856" s="3" t="n">
        <v>73824034</v>
      </c>
      <c r="B856" s="3" t="s">
        <v>662</v>
      </c>
      <c r="C856" s="9" t="n">
        <v>4</v>
      </c>
      <c r="D856" s="6" t="n">
        <v>43800</v>
      </c>
      <c r="E856" s="7" t="str">
        <f aca="false">IF(F856="Sterile",D856+3652, "NA")</f>
        <v>NA</v>
      </c>
    </row>
    <row r="857" customFormat="false" ht="43.3" hidden="false" customHeight="false" outlineLevel="0" collapsed="false">
      <c r="A857" s="3" t="n">
        <v>73824034</v>
      </c>
      <c r="B857" s="3" t="s">
        <v>663</v>
      </c>
      <c r="C857" s="9" t="n">
        <v>4</v>
      </c>
      <c r="D857" s="6" t="n">
        <v>43831</v>
      </c>
      <c r="E857" s="7" t="str">
        <f aca="false">IF(F857="Sterile",D857+3652, "NA")</f>
        <v>NA</v>
      </c>
    </row>
    <row r="858" customFormat="false" ht="43.3" hidden="false" customHeight="false" outlineLevel="0" collapsed="false">
      <c r="A858" s="3" t="n">
        <v>73824034</v>
      </c>
      <c r="B858" s="4" t="s">
        <v>664</v>
      </c>
      <c r="C858" s="5" t="n">
        <v>1</v>
      </c>
      <c r="D858" s="6" t="n">
        <v>43862</v>
      </c>
      <c r="E858" s="7" t="str">
        <f aca="false">IF(F858="Sterile",D858+3651, "NA")</f>
        <v>NA</v>
      </c>
    </row>
    <row r="859" customFormat="false" ht="43.3" hidden="false" customHeight="false" outlineLevel="0" collapsed="false">
      <c r="A859" s="3" t="n">
        <v>73824034</v>
      </c>
      <c r="B859" s="4" t="s">
        <v>664</v>
      </c>
      <c r="C859" s="5" t="n">
        <v>3</v>
      </c>
      <c r="D859" s="6" t="n">
        <v>43862</v>
      </c>
      <c r="E859" s="7" t="str">
        <f aca="false">IF(F859="Sterile",D859+3653, "NA")</f>
        <v>NA</v>
      </c>
    </row>
    <row r="860" customFormat="false" ht="43.3" hidden="false" customHeight="false" outlineLevel="0" collapsed="false">
      <c r="A860" s="3" t="n">
        <v>73824034</v>
      </c>
      <c r="B860" s="4" t="s">
        <v>664</v>
      </c>
      <c r="C860" s="5" t="n">
        <v>1</v>
      </c>
      <c r="D860" s="6" t="n">
        <v>43862</v>
      </c>
      <c r="E860" s="7" t="str">
        <f aca="false">IF(F860="Sterile",D860+3653, "NA")</f>
        <v>NA</v>
      </c>
    </row>
    <row r="861" customFormat="false" ht="43.3" hidden="false" customHeight="false" outlineLevel="0" collapsed="false">
      <c r="A861" s="3" t="n">
        <v>73824036</v>
      </c>
      <c r="B861" s="3" t="s">
        <v>665</v>
      </c>
      <c r="C861" s="9" t="n">
        <v>1</v>
      </c>
      <c r="D861" s="6" t="n">
        <v>43800</v>
      </c>
      <c r="E861" s="7" t="str">
        <f aca="false">IF(F861="Sterile",D861+3652, "NA")</f>
        <v>NA</v>
      </c>
    </row>
    <row r="862" customFormat="false" ht="43.3" hidden="false" customHeight="false" outlineLevel="0" collapsed="false">
      <c r="A862" s="3" t="n">
        <v>73824036</v>
      </c>
      <c r="B862" s="3" t="s">
        <v>666</v>
      </c>
      <c r="C862" s="9" t="n">
        <v>1</v>
      </c>
      <c r="D862" s="6" t="n">
        <v>44378</v>
      </c>
      <c r="E862" s="7" t="str">
        <f aca="false">IF(F862="Sterile",D862+3652, "NA")</f>
        <v>NA</v>
      </c>
    </row>
    <row r="863" customFormat="false" ht="43.3" hidden="false" customHeight="false" outlineLevel="0" collapsed="false">
      <c r="A863" s="3" t="n">
        <v>73824036</v>
      </c>
      <c r="B863" s="3" t="s">
        <v>667</v>
      </c>
      <c r="C863" s="9" t="n">
        <v>9</v>
      </c>
      <c r="D863" s="6" t="n">
        <v>44409</v>
      </c>
      <c r="E863" s="7" t="str">
        <f aca="false">IF(F863="Sterile",D863+3652, "NA")</f>
        <v>NA</v>
      </c>
    </row>
    <row r="864" customFormat="false" ht="43.3" hidden="false" customHeight="false" outlineLevel="0" collapsed="false">
      <c r="A864" s="3" t="n">
        <v>73824036</v>
      </c>
      <c r="B864" s="4" t="s">
        <v>668</v>
      </c>
      <c r="C864" s="5" t="n">
        <v>3</v>
      </c>
      <c r="D864" s="6" t="n">
        <v>44593</v>
      </c>
      <c r="E864" s="7" t="str">
        <f aca="false">IF(F864="Sterile",D864+3653, "NA")</f>
        <v>NA</v>
      </c>
    </row>
    <row r="865" customFormat="false" ht="43.3" hidden="false" customHeight="false" outlineLevel="0" collapsed="false">
      <c r="A865" s="3" t="n">
        <v>73824038</v>
      </c>
      <c r="B865" s="3" t="s">
        <v>669</v>
      </c>
      <c r="C865" s="9" t="n">
        <v>1</v>
      </c>
      <c r="D865" s="6" t="n">
        <v>40940</v>
      </c>
      <c r="E865" s="7" t="str">
        <f aca="false">IF(F865="Sterile",D865+3652, "NA")</f>
        <v>NA</v>
      </c>
    </row>
    <row r="866" customFormat="false" ht="43.3" hidden="false" customHeight="false" outlineLevel="0" collapsed="false">
      <c r="A866" s="3" t="n">
        <v>73824038</v>
      </c>
      <c r="B866" s="3" t="s">
        <v>670</v>
      </c>
      <c r="C866" s="9" t="n">
        <v>4</v>
      </c>
      <c r="D866" s="6" t="n">
        <v>43313</v>
      </c>
      <c r="E866" s="7" t="str">
        <f aca="false">IF(F866="Sterile",D866+3652, "NA")</f>
        <v>NA</v>
      </c>
    </row>
    <row r="867" customFormat="false" ht="43.3" hidden="false" customHeight="false" outlineLevel="0" collapsed="false">
      <c r="A867" s="3" t="n">
        <v>73824038</v>
      </c>
      <c r="B867" s="3" t="s">
        <v>671</v>
      </c>
      <c r="C867" s="9" t="n">
        <v>4</v>
      </c>
      <c r="D867" s="6" t="n">
        <v>44256</v>
      </c>
      <c r="E867" s="7" t="str">
        <f aca="false">IF(F867="Sterile",D867+3652, "NA")</f>
        <v>NA</v>
      </c>
    </row>
    <row r="868" customFormat="false" ht="43.3" hidden="false" customHeight="false" outlineLevel="0" collapsed="false">
      <c r="A868" s="3" t="n">
        <v>73824038</v>
      </c>
      <c r="B868" s="3" t="s">
        <v>672</v>
      </c>
      <c r="C868" s="9" t="n">
        <v>2</v>
      </c>
      <c r="D868" s="6" t="n">
        <v>44440</v>
      </c>
      <c r="E868" s="7" t="str">
        <f aca="false">IF(F868="Sterile",D868+3652, "NA")</f>
        <v>NA</v>
      </c>
    </row>
    <row r="869" customFormat="false" ht="43.3" hidden="false" customHeight="false" outlineLevel="0" collapsed="false">
      <c r="A869" s="3" t="n">
        <v>73824040</v>
      </c>
      <c r="B869" s="3" t="s">
        <v>673</v>
      </c>
      <c r="C869" s="9" t="n">
        <v>1</v>
      </c>
      <c r="D869" s="6" t="n">
        <v>43070</v>
      </c>
      <c r="E869" s="7" t="str">
        <f aca="false">IF(F869="Sterile",D869+3652, "NA")</f>
        <v>NA</v>
      </c>
    </row>
    <row r="870" customFormat="false" ht="43.3" hidden="false" customHeight="false" outlineLevel="0" collapsed="false">
      <c r="A870" s="3" t="n">
        <v>73824040</v>
      </c>
      <c r="B870" s="3" t="s">
        <v>674</v>
      </c>
      <c r="C870" s="9" t="n">
        <v>7</v>
      </c>
      <c r="D870" s="6" t="n">
        <v>44440</v>
      </c>
      <c r="E870" s="7" t="str">
        <f aca="false">IF(F870="Sterile",D870+3652, "NA")</f>
        <v>NA</v>
      </c>
    </row>
    <row r="871" customFormat="false" ht="43.3" hidden="false" customHeight="false" outlineLevel="0" collapsed="false">
      <c r="A871" s="3" t="n">
        <v>73824042</v>
      </c>
      <c r="B871" s="3" t="s">
        <v>675</v>
      </c>
      <c r="C871" s="9" t="n">
        <f aca="false">4-1-1</f>
        <v>2</v>
      </c>
      <c r="D871" s="6" t="n">
        <v>43586</v>
      </c>
      <c r="E871" s="7" t="str">
        <f aca="false">IF(F871="Sterile",D871+3652, "NA")</f>
        <v>NA</v>
      </c>
    </row>
    <row r="872" customFormat="false" ht="43.3" hidden="false" customHeight="false" outlineLevel="0" collapsed="false">
      <c r="A872" s="3" t="n">
        <v>73824042</v>
      </c>
      <c r="B872" s="3" t="s">
        <v>676</v>
      </c>
      <c r="C872" s="9" t="n">
        <v>2</v>
      </c>
      <c r="D872" s="6" t="n">
        <v>43617</v>
      </c>
      <c r="E872" s="7" t="str">
        <f aca="false">IF(F872="Sterile",D872+3652, "NA")</f>
        <v>NA</v>
      </c>
    </row>
    <row r="873" customFormat="false" ht="43.3" hidden="false" customHeight="false" outlineLevel="0" collapsed="false">
      <c r="A873" s="3" t="n">
        <v>73824042</v>
      </c>
      <c r="B873" s="4" t="s">
        <v>676</v>
      </c>
      <c r="C873" s="5" t="n">
        <v>1</v>
      </c>
      <c r="D873" s="6" t="n">
        <v>43617</v>
      </c>
      <c r="E873" s="7" t="str">
        <f aca="false">IF(F873="Sterile",D873+3653, "NA")</f>
        <v>NA</v>
      </c>
    </row>
    <row r="874" customFormat="false" ht="43.3" hidden="false" customHeight="false" outlineLevel="0" collapsed="false">
      <c r="A874" s="3" t="n">
        <v>73824044</v>
      </c>
      <c r="B874" s="3" t="s">
        <v>677</v>
      </c>
      <c r="C874" s="9" t="n">
        <v>7</v>
      </c>
      <c r="D874" s="6" t="n">
        <v>43862</v>
      </c>
      <c r="E874" s="7" t="str">
        <f aca="false">IF(F874="Sterile",D874+3652, "NA")</f>
        <v>NA</v>
      </c>
    </row>
    <row r="875" customFormat="false" ht="43.3" hidden="false" customHeight="false" outlineLevel="0" collapsed="false">
      <c r="A875" s="3" t="n">
        <v>73824046</v>
      </c>
      <c r="B875" s="3" t="s">
        <v>678</v>
      </c>
      <c r="C875" s="9" t="n">
        <v>6</v>
      </c>
      <c r="D875" s="6" t="n">
        <v>43435</v>
      </c>
      <c r="E875" s="7" t="str">
        <f aca="false">IF(F875="Sterile",D875+3652, "NA")</f>
        <v>NA</v>
      </c>
    </row>
    <row r="876" customFormat="false" ht="43.3" hidden="false" customHeight="false" outlineLevel="0" collapsed="false">
      <c r="A876" s="3" t="n">
        <v>73824048</v>
      </c>
      <c r="B876" s="3" t="s">
        <v>679</v>
      </c>
      <c r="C876" s="9" t="n">
        <f aca="false">6-1</f>
        <v>5</v>
      </c>
      <c r="D876" s="6" t="n">
        <v>43435</v>
      </c>
      <c r="E876" s="7" t="str">
        <f aca="false">IF(F876="Sterile",D876+3652, "NA")</f>
        <v>NA</v>
      </c>
    </row>
    <row r="877" customFormat="false" ht="43.3" hidden="false" customHeight="false" outlineLevel="0" collapsed="false">
      <c r="A877" s="3" t="n">
        <v>73824048</v>
      </c>
      <c r="B877" s="4" t="s">
        <v>679</v>
      </c>
      <c r="C877" s="5" t="n">
        <v>1</v>
      </c>
      <c r="D877" s="6" t="n">
        <v>43435</v>
      </c>
      <c r="E877" s="7" t="str">
        <f aca="false">IF(F877="Sterile",D877+3653, "NA")</f>
        <v>NA</v>
      </c>
    </row>
    <row r="878" customFormat="false" ht="43.3" hidden="false" customHeight="false" outlineLevel="0" collapsed="false">
      <c r="A878" s="3" t="n">
        <v>73824050</v>
      </c>
      <c r="B878" s="3" t="s">
        <v>680</v>
      </c>
      <c r="C878" s="9" t="n">
        <v>6</v>
      </c>
      <c r="D878" s="6" t="n">
        <v>43466</v>
      </c>
      <c r="E878" s="7" t="str">
        <f aca="false">IF(F878="Sterile",D878+3652, "NA")</f>
        <v>NA</v>
      </c>
    </row>
    <row r="879" customFormat="false" ht="43.3" hidden="false" customHeight="false" outlineLevel="0" collapsed="false">
      <c r="A879" s="3" t="n">
        <v>73824055</v>
      </c>
      <c r="B879" s="4" t="s">
        <v>681</v>
      </c>
      <c r="C879" s="5" t="n">
        <v>1</v>
      </c>
      <c r="D879" s="6" t="n">
        <v>43617</v>
      </c>
      <c r="E879" s="7" t="str">
        <f aca="false">IF(F879="Sterile",D879+3653, "NA")</f>
        <v>NA</v>
      </c>
    </row>
    <row r="880" customFormat="false" ht="43.3" hidden="false" customHeight="false" outlineLevel="0" collapsed="false">
      <c r="A880" s="3" t="n">
        <v>73824055</v>
      </c>
      <c r="B880" s="4" t="s">
        <v>682</v>
      </c>
      <c r="C880" s="5" t="n">
        <v>1</v>
      </c>
      <c r="D880" s="6" t="n">
        <v>43586</v>
      </c>
      <c r="E880" s="7" t="str">
        <f aca="false">IF(F880="Sterile",D880+3651, "NA")</f>
        <v>NA</v>
      </c>
    </row>
    <row r="881" customFormat="false" ht="43.3" hidden="false" customHeight="false" outlineLevel="0" collapsed="false">
      <c r="A881" s="3" t="n">
        <v>73824055</v>
      </c>
      <c r="B881" s="4" t="s">
        <v>682</v>
      </c>
      <c r="C881" s="5" t="n">
        <v>2</v>
      </c>
      <c r="D881" s="6" t="n">
        <v>43586</v>
      </c>
      <c r="E881" s="7" t="str">
        <f aca="false">IF(F881="Sterile",D881+3653, "NA")</f>
        <v>NA</v>
      </c>
    </row>
    <row r="882" customFormat="false" ht="43.3" hidden="false" customHeight="false" outlineLevel="0" collapsed="false">
      <c r="A882" s="3" t="n">
        <v>73824060</v>
      </c>
      <c r="B882" s="3" t="s">
        <v>683</v>
      </c>
      <c r="C882" s="9" t="n">
        <v>6</v>
      </c>
      <c r="D882" s="6" t="n">
        <v>43586</v>
      </c>
      <c r="E882" s="7" t="str">
        <f aca="false">IF(F882="Sterile",D882+3652, "NA")</f>
        <v>NA</v>
      </c>
    </row>
    <row r="883" customFormat="false" ht="43.3" hidden="false" customHeight="false" outlineLevel="0" collapsed="false">
      <c r="A883" s="3" t="n">
        <v>73824060</v>
      </c>
      <c r="B883" s="3" t="s">
        <v>684</v>
      </c>
      <c r="C883" s="9" t="n">
        <v>2</v>
      </c>
      <c r="D883" s="6" t="n">
        <v>43800</v>
      </c>
      <c r="E883" s="7" t="str">
        <f aca="false">IF(F883="Sterile",D883+3652, "NA")</f>
        <v>NA</v>
      </c>
    </row>
    <row r="884" customFormat="false" ht="43.3" hidden="false" customHeight="false" outlineLevel="0" collapsed="false">
      <c r="A884" s="3" t="n">
        <v>73824060</v>
      </c>
      <c r="B884" s="4" t="s">
        <v>685</v>
      </c>
      <c r="C884" s="5" t="n">
        <v>1</v>
      </c>
      <c r="D884" s="6" t="n">
        <v>43800</v>
      </c>
      <c r="E884" s="7" t="str">
        <f aca="false">IF(F884="Sterile",D884+3651, "NA")</f>
        <v>NA</v>
      </c>
    </row>
    <row r="885" customFormat="false" ht="43.3" hidden="false" customHeight="false" outlineLevel="0" collapsed="false">
      <c r="A885" s="3" t="n">
        <v>73825010</v>
      </c>
      <c r="B885" s="3" t="s">
        <v>686</v>
      </c>
      <c r="C885" s="9" t="n">
        <f aca="false">4-1</f>
        <v>3</v>
      </c>
      <c r="D885" s="6" t="n">
        <v>43891</v>
      </c>
      <c r="E885" s="7" t="str">
        <f aca="false">IF(F885="Sterile",D885+3652, "NA")</f>
        <v>NA</v>
      </c>
    </row>
    <row r="886" customFormat="false" ht="43.3" hidden="false" customHeight="false" outlineLevel="0" collapsed="false">
      <c r="A886" s="3" t="n">
        <v>73825010</v>
      </c>
      <c r="B886" s="3" t="s">
        <v>687</v>
      </c>
      <c r="C886" s="9" t="n">
        <f aca="false">8-6</f>
        <v>2</v>
      </c>
      <c r="D886" s="6" t="n">
        <v>44774</v>
      </c>
      <c r="E886" s="7" t="str">
        <f aca="false">IF(F886="Sterile",D886+3652, "NA")</f>
        <v>NA</v>
      </c>
    </row>
    <row r="887" customFormat="false" ht="43.3" hidden="false" customHeight="false" outlineLevel="0" collapsed="false">
      <c r="A887" s="3" t="n">
        <v>73825010</v>
      </c>
      <c r="B887" s="3" t="s">
        <v>688</v>
      </c>
      <c r="C887" s="9" t="n">
        <f aca="false">29-8</f>
        <v>21</v>
      </c>
      <c r="D887" s="6" t="n">
        <v>44958</v>
      </c>
      <c r="E887" s="7" t="str">
        <f aca="false">IF(F887="Sterile",D887+3652, "NA")</f>
        <v>NA</v>
      </c>
    </row>
    <row r="888" customFormat="false" ht="43.3" hidden="false" customHeight="false" outlineLevel="0" collapsed="false">
      <c r="A888" s="3" t="n">
        <v>73825010</v>
      </c>
      <c r="B888" s="4" t="s">
        <v>688</v>
      </c>
      <c r="C888" s="5" t="n">
        <v>2</v>
      </c>
      <c r="D888" s="6" t="n">
        <v>44958</v>
      </c>
      <c r="E888" s="7" t="str">
        <f aca="false">IF(F888="Sterile",D888+3651, "NA")</f>
        <v>NA</v>
      </c>
    </row>
    <row r="889" customFormat="false" ht="43.3" hidden="false" customHeight="false" outlineLevel="0" collapsed="false">
      <c r="A889" s="3" t="n">
        <v>73825010</v>
      </c>
      <c r="B889" s="4" t="s">
        <v>689</v>
      </c>
      <c r="C889" s="5" t="n">
        <v>7</v>
      </c>
      <c r="D889" s="6" t="n">
        <v>44986</v>
      </c>
      <c r="E889" s="7" t="str">
        <f aca="false">IF(F889="Sterile",D889+3653, "NA")</f>
        <v>NA</v>
      </c>
    </row>
    <row r="890" customFormat="false" ht="43.3" hidden="false" customHeight="false" outlineLevel="0" collapsed="false">
      <c r="A890" s="3" t="n">
        <v>73825010</v>
      </c>
      <c r="B890" s="4" t="s">
        <v>689</v>
      </c>
      <c r="C890" s="5" t="n">
        <v>4</v>
      </c>
      <c r="D890" s="6" t="n">
        <v>44986</v>
      </c>
      <c r="E890" s="7" t="str">
        <f aca="false">IF(F890="Sterile",D890+3653, "NA")</f>
        <v>NA</v>
      </c>
    </row>
    <row r="891" customFormat="false" ht="43.3" hidden="false" customHeight="false" outlineLevel="0" collapsed="false">
      <c r="A891" s="3" t="n">
        <v>73825012</v>
      </c>
      <c r="B891" s="3" t="s">
        <v>690</v>
      </c>
      <c r="C891" s="9" t="n">
        <f aca="false">95-8-12-20-4-1-10</f>
        <v>40</v>
      </c>
      <c r="D891" s="6" t="n">
        <v>44621</v>
      </c>
      <c r="E891" s="7" t="str">
        <f aca="false">IF(F891="Sterile",D891+3652, "NA")</f>
        <v>NA</v>
      </c>
    </row>
    <row r="892" customFormat="false" ht="43.3" hidden="false" customHeight="false" outlineLevel="0" collapsed="false">
      <c r="A892" s="3" t="n">
        <v>73825012</v>
      </c>
      <c r="B892" s="3" t="s">
        <v>691</v>
      </c>
      <c r="C892" s="9" t="n">
        <v>68</v>
      </c>
      <c r="D892" s="6" t="n">
        <v>44652</v>
      </c>
      <c r="E892" s="7" t="str">
        <f aca="false">IF(F892="Sterile",D892+3652, "NA")</f>
        <v>NA</v>
      </c>
    </row>
    <row r="893" customFormat="false" ht="43.3" hidden="false" customHeight="false" outlineLevel="0" collapsed="false">
      <c r="A893" s="3" t="n">
        <v>73825012</v>
      </c>
      <c r="B893" s="3" t="s">
        <v>692</v>
      </c>
      <c r="C893" s="9" t="n">
        <v>100</v>
      </c>
      <c r="D893" s="6" t="n">
        <v>44652</v>
      </c>
      <c r="E893" s="7" t="str">
        <f aca="false">IF(F893="Sterile",D893+3652, "NA")</f>
        <v>NA</v>
      </c>
    </row>
    <row r="894" customFormat="false" ht="43.3" hidden="false" customHeight="false" outlineLevel="0" collapsed="false">
      <c r="A894" s="3" t="n">
        <v>73825012</v>
      </c>
      <c r="B894" s="3" t="s">
        <v>693</v>
      </c>
      <c r="C894" s="9" t="n">
        <v>28</v>
      </c>
      <c r="D894" s="6" t="n">
        <v>44652</v>
      </c>
      <c r="E894" s="7" t="str">
        <f aca="false">IF(F894="Sterile",D894+3652, "NA")</f>
        <v>NA</v>
      </c>
    </row>
    <row r="895" customFormat="false" ht="43.3" hidden="false" customHeight="false" outlineLevel="0" collapsed="false">
      <c r="A895" s="3" t="n">
        <v>73825012</v>
      </c>
      <c r="B895" s="3" t="s">
        <v>694</v>
      </c>
      <c r="C895" s="9" t="n">
        <v>100</v>
      </c>
      <c r="D895" s="6" t="n">
        <v>44652</v>
      </c>
      <c r="E895" s="7" t="str">
        <f aca="false">IF(F895="Sterile",D895+3652, "NA")</f>
        <v>NA</v>
      </c>
    </row>
    <row r="896" customFormat="false" ht="43.3" hidden="false" customHeight="false" outlineLevel="0" collapsed="false">
      <c r="A896" s="3" t="n">
        <v>73825012</v>
      </c>
      <c r="B896" s="3" t="s">
        <v>695</v>
      </c>
      <c r="C896" s="9" t="n">
        <v>74</v>
      </c>
      <c r="D896" s="6" t="n">
        <v>44652</v>
      </c>
      <c r="E896" s="7" t="str">
        <f aca="false">IF(F896="Sterile",D896+3652, "NA")</f>
        <v>NA</v>
      </c>
    </row>
    <row r="897" customFormat="false" ht="43.3" hidden="false" customHeight="false" outlineLevel="0" collapsed="false">
      <c r="A897" s="3" t="n">
        <v>73825012</v>
      </c>
      <c r="B897" s="3" t="s">
        <v>696</v>
      </c>
      <c r="C897" s="9" t="n">
        <v>100</v>
      </c>
      <c r="D897" s="6" t="n">
        <v>44652</v>
      </c>
      <c r="E897" s="7" t="str">
        <f aca="false">IF(F897="Sterile",D897+3652, "NA")</f>
        <v>NA</v>
      </c>
    </row>
    <row r="898" customFormat="false" ht="43.3" hidden="false" customHeight="false" outlineLevel="0" collapsed="false">
      <c r="A898" s="3" t="n">
        <v>73825012</v>
      </c>
      <c r="B898" s="3" t="s">
        <v>697</v>
      </c>
      <c r="C898" s="9" t="n">
        <v>100</v>
      </c>
      <c r="D898" s="6" t="n">
        <v>44652</v>
      </c>
      <c r="E898" s="7" t="str">
        <f aca="false">IF(F898="Sterile",D898+3652, "NA")</f>
        <v>NA</v>
      </c>
    </row>
    <row r="899" customFormat="false" ht="43.3" hidden="false" customHeight="false" outlineLevel="0" collapsed="false">
      <c r="A899" s="3" t="n">
        <v>73825012</v>
      </c>
      <c r="B899" s="3" t="s">
        <v>698</v>
      </c>
      <c r="C899" s="9" t="n">
        <v>100</v>
      </c>
      <c r="D899" s="6" t="n">
        <v>44652</v>
      </c>
      <c r="E899" s="7" t="str">
        <f aca="false">IF(F899="Sterile",D899+3652, "NA")</f>
        <v>NA</v>
      </c>
    </row>
    <row r="900" customFormat="false" ht="43.3" hidden="false" customHeight="false" outlineLevel="0" collapsed="false">
      <c r="A900" s="3" t="n">
        <v>73825012</v>
      </c>
      <c r="B900" s="3" t="s">
        <v>699</v>
      </c>
      <c r="C900" s="9" t="n">
        <v>100</v>
      </c>
      <c r="D900" s="6" t="n">
        <v>44652</v>
      </c>
      <c r="E900" s="7" t="str">
        <f aca="false">IF(F900="Sterile",D900+3652, "NA")</f>
        <v>NA</v>
      </c>
    </row>
    <row r="901" customFormat="false" ht="43.3" hidden="false" customHeight="false" outlineLevel="0" collapsed="false">
      <c r="A901" s="3" t="n">
        <v>73825012</v>
      </c>
      <c r="B901" s="3" t="s">
        <v>700</v>
      </c>
      <c r="C901" s="9" t="n">
        <v>100</v>
      </c>
      <c r="D901" s="6" t="n">
        <v>44652</v>
      </c>
      <c r="E901" s="7" t="str">
        <f aca="false">IF(F901="Sterile",D901+3652, "NA")</f>
        <v>NA</v>
      </c>
    </row>
    <row r="902" customFormat="false" ht="43.3" hidden="false" customHeight="false" outlineLevel="0" collapsed="false">
      <c r="A902" s="3" t="n">
        <v>73825012</v>
      </c>
      <c r="B902" s="3" t="s">
        <v>701</v>
      </c>
      <c r="C902" s="9" t="n">
        <v>99</v>
      </c>
      <c r="D902" s="6" t="n">
        <v>44652</v>
      </c>
      <c r="E902" s="7" t="str">
        <f aca="false">IF(F902="Sterile",D902+3652, "NA")</f>
        <v>NA</v>
      </c>
    </row>
    <row r="903" customFormat="false" ht="43.3" hidden="false" customHeight="false" outlineLevel="0" collapsed="false">
      <c r="A903" s="3" t="n">
        <v>73825012</v>
      </c>
      <c r="B903" s="3" t="s">
        <v>702</v>
      </c>
      <c r="C903" s="9" t="n">
        <v>100</v>
      </c>
      <c r="D903" s="6" t="n">
        <v>44652</v>
      </c>
      <c r="E903" s="7" t="str">
        <f aca="false">IF(F903="Sterile",D903+3652, "NA")</f>
        <v>NA</v>
      </c>
    </row>
    <row r="904" customFormat="false" ht="43.3" hidden="false" customHeight="false" outlineLevel="0" collapsed="false">
      <c r="A904" s="3" t="n">
        <v>73825012</v>
      </c>
      <c r="B904" s="3" t="s">
        <v>703</v>
      </c>
      <c r="C904" s="9" t="n">
        <v>94</v>
      </c>
      <c r="D904" s="6" t="n">
        <v>44652</v>
      </c>
      <c r="E904" s="7" t="str">
        <f aca="false">IF(F904="Sterile",D904+3652, "NA")</f>
        <v>NA</v>
      </c>
    </row>
    <row r="905" customFormat="false" ht="43.3" hidden="false" customHeight="false" outlineLevel="0" collapsed="false">
      <c r="A905" s="3" t="n">
        <v>73825012</v>
      </c>
      <c r="B905" s="3" t="s">
        <v>704</v>
      </c>
      <c r="C905" s="9" t="n">
        <v>110</v>
      </c>
      <c r="D905" s="6" t="n">
        <v>44652</v>
      </c>
      <c r="E905" s="7" t="str">
        <f aca="false">IF(F905="Sterile",D905+3652, "NA")</f>
        <v>NA</v>
      </c>
    </row>
    <row r="906" customFormat="false" ht="43.3" hidden="false" customHeight="false" outlineLevel="0" collapsed="false">
      <c r="A906" s="3" t="n">
        <v>73825012</v>
      </c>
      <c r="B906" s="3" t="s">
        <v>705</v>
      </c>
      <c r="C906" s="9" t="n">
        <v>100</v>
      </c>
      <c r="D906" s="6" t="n">
        <v>44652</v>
      </c>
      <c r="E906" s="7" t="str">
        <f aca="false">IF(F906="Sterile",D906+3652, "NA")</f>
        <v>NA</v>
      </c>
    </row>
    <row r="907" customFormat="false" ht="43.3" hidden="false" customHeight="false" outlineLevel="0" collapsed="false">
      <c r="A907" s="3" t="n">
        <v>73825012</v>
      </c>
      <c r="B907" s="3" t="s">
        <v>706</v>
      </c>
      <c r="C907" s="9" t="n">
        <v>100</v>
      </c>
      <c r="D907" s="6" t="n">
        <v>44652</v>
      </c>
      <c r="E907" s="7" t="str">
        <f aca="false">IF(F907="Sterile",D907+3652, "NA")</f>
        <v>NA</v>
      </c>
    </row>
    <row r="908" customFormat="false" ht="43.3" hidden="false" customHeight="false" outlineLevel="0" collapsed="false">
      <c r="A908" s="3" t="n">
        <v>73825012</v>
      </c>
      <c r="B908" s="3" t="s">
        <v>707</v>
      </c>
      <c r="C908" s="9" t="n">
        <v>78</v>
      </c>
      <c r="D908" s="6" t="n">
        <v>44652</v>
      </c>
      <c r="E908" s="7" t="str">
        <f aca="false">IF(F908="Sterile",D908+3652, "NA")</f>
        <v>NA</v>
      </c>
    </row>
    <row r="909" customFormat="false" ht="43.3" hidden="false" customHeight="false" outlineLevel="0" collapsed="false">
      <c r="A909" s="3" t="n">
        <v>73825012</v>
      </c>
      <c r="B909" s="3" t="s">
        <v>708</v>
      </c>
      <c r="C909" s="9" t="n">
        <v>94</v>
      </c>
      <c r="D909" s="6" t="n">
        <v>44652</v>
      </c>
      <c r="E909" s="7" t="str">
        <f aca="false">IF(F909="Sterile",D909+3652, "NA")</f>
        <v>NA</v>
      </c>
    </row>
    <row r="910" customFormat="false" ht="43.3" hidden="false" customHeight="false" outlineLevel="0" collapsed="false">
      <c r="A910" s="3" t="n">
        <v>73825012</v>
      </c>
      <c r="B910" s="3" t="s">
        <v>709</v>
      </c>
      <c r="C910" s="9" t="n">
        <v>99</v>
      </c>
      <c r="D910" s="6" t="n">
        <v>44652</v>
      </c>
      <c r="E910" s="7" t="str">
        <f aca="false">IF(F910="Sterile",D910+3652, "NA")</f>
        <v>NA</v>
      </c>
    </row>
    <row r="911" customFormat="false" ht="43.3" hidden="false" customHeight="false" outlineLevel="0" collapsed="false">
      <c r="A911" s="3" t="n">
        <v>73825012</v>
      </c>
      <c r="B911" s="3" t="s">
        <v>710</v>
      </c>
      <c r="C911" s="9" t="n">
        <v>67</v>
      </c>
      <c r="D911" s="6" t="n">
        <v>44652</v>
      </c>
      <c r="E911" s="7" t="str">
        <f aca="false">IF(F911="Sterile",D911+3652, "NA")</f>
        <v>NA</v>
      </c>
    </row>
    <row r="912" customFormat="false" ht="43.3" hidden="false" customHeight="false" outlineLevel="0" collapsed="false">
      <c r="A912" s="3" t="n">
        <v>73825012</v>
      </c>
      <c r="B912" s="3" t="s">
        <v>711</v>
      </c>
      <c r="C912" s="9" t="n">
        <v>99</v>
      </c>
      <c r="D912" s="6" t="n">
        <v>44652</v>
      </c>
      <c r="E912" s="7" t="str">
        <f aca="false">IF(F912="Sterile",D912+3652, "NA")</f>
        <v>NA</v>
      </c>
    </row>
    <row r="913" customFormat="false" ht="43.3" hidden="false" customHeight="false" outlineLevel="0" collapsed="false">
      <c r="A913" s="3" t="n">
        <v>73825012</v>
      </c>
      <c r="B913" s="3" t="s">
        <v>712</v>
      </c>
      <c r="C913" s="9" t="n">
        <v>44</v>
      </c>
      <c r="D913" s="6" t="n">
        <v>44652</v>
      </c>
      <c r="E913" s="7" t="str">
        <f aca="false">IF(F913="Sterile",D913+3652, "NA")</f>
        <v>NA</v>
      </c>
    </row>
    <row r="914" customFormat="false" ht="43.3" hidden="false" customHeight="false" outlineLevel="0" collapsed="false">
      <c r="A914" s="3" t="n">
        <v>73825012</v>
      </c>
      <c r="B914" s="3" t="s">
        <v>713</v>
      </c>
      <c r="C914" s="9" t="n">
        <v>68</v>
      </c>
      <c r="D914" s="6" t="n">
        <v>44774</v>
      </c>
      <c r="E914" s="7" t="str">
        <f aca="false">IF(F914="Sterile",D914+3652, "NA")</f>
        <v>NA</v>
      </c>
    </row>
    <row r="915" customFormat="false" ht="43.3" hidden="false" customHeight="false" outlineLevel="0" collapsed="false">
      <c r="A915" s="3" t="n">
        <v>73825012</v>
      </c>
      <c r="B915" s="3" t="s">
        <v>714</v>
      </c>
      <c r="C915" s="9" t="n">
        <v>100</v>
      </c>
      <c r="D915" s="6" t="n">
        <v>44774</v>
      </c>
      <c r="E915" s="7" t="str">
        <f aca="false">IF(F915="Sterile",D915+3652, "NA")</f>
        <v>NA</v>
      </c>
    </row>
    <row r="916" customFormat="false" ht="43.3" hidden="false" customHeight="false" outlineLevel="0" collapsed="false">
      <c r="A916" s="3" t="n">
        <v>73825012</v>
      </c>
      <c r="B916" s="3" t="s">
        <v>715</v>
      </c>
      <c r="C916" s="9" t="n">
        <v>100</v>
      </c>
      <c r="D916" s="6" t="n">
        <v>44774</v>
      </c>
      <c r="E916" s="7" t="str">
        <f aca="false">IF(F916="Sterile",D916+3652, "NA")</f>
        <v>NA</v>
      </c>
    </row>
    <row r="917" customFormat="false" ht="43.3" hidden="false" customHeight="false" outlineLevel="0" collapsed="false">
      <c r="A917" s="3" t="n">
        <v>73825012</v>
      </c>
      <c r="B917" s="3" t="s">
        <v>716</v>
      </c>
      <c r="C917" s="9" t="n">
        <v>68</v>
      </c>
      <c r="D917" s="6" t="n">
        <v>44835</v>
      </c>
      <c r="E917" s="7" t="str">
        <f aca="false">IF(F917="Sterile",D917+3652, "NA")</f>
        <v>NA</v>
      </c>
    </row>
    <row r="918" customFormat="false" ht="43.3" hidden="false" customHeight="false" outlineLevel="0" collapsed="false">
      <c r="A918" s="3" t="n">
        <v>73825012</v>
      </c>
      <c r="B918" s="3" t="s">
        <v>717</v>
      </c>
      <c r="C918" s="9" t="n">
        <v>2</v>
      </c>
      <c r="D918" s="6" t="n">
        <v>44866</v>
      </c>
      <c r="E918" s="7" t="str">
        <f aca="false">IF(F918="Sterile",D918+3652, "NA")</f>
        <v>NA</v>
      </c>
    </row>
    <row r="919" customFormat="false" ht="43.3" hidden="false" customHeight="false" outlineLevel="0" collapsed="false">
      <c r="A919" s="3" t="n">
        <v>73825012</v>
      </c>
      <c r="B919" s="3" t="s">
        <v>718</v>
      </c>
      <c r="C919" s="9" t="n">
        <v>59</v>
      </c>
      <c r="D919" s="6" t="n">
        <v>44927</v>
      </c>
      <c r="E919" s="7" t="str">
        <f aca="false">IF(F919="Sterile",D919+3652, "NA")</f>
        <v>NA</v>
      </c>
    </row>
    <row r="920" customFormat="false" ht="43.3" hidden="false" customHeight="false" outlineLevel="0" collapsed="false">
      <c r="A920" s="3" t="n">
        <v>73825012</v>
      </c>
      <c r="B920" s="3" t="s">
        <v>719</v>
      </c>
      <c r="C920" s="9" t="n">
        <v>32</v>
      </c>
      <c r="D920" s="6" t="n">
        <v>44927</v>
      </c>
      <c r="E920" s="7" t="str">
        <f aca="false">IF(F920="Sterile",D920+3652, "NA")</f>
        <v>NA</v>
      </c>
    </row>
    <row r="921" customFormat="false" ht="43.3" hidden="false" customHeight="false" outlineLevel="0" collapsed="false">
      <c r="A921" s="3" t="n">
        <v>73825012</v>
      </c>
      <c r="B921" s="3" t="s">
        <v>720</v>
      </c>
      <c r="C921" s="9" t="n">
        <v>100</v>
      </c>
      <c r="D921" s="6" t="n">
        <v>44927</v>
      </c>
      <c r="E921" s="7" t="str">
        <f aca="false">IF(F921="Sterile",D921+3652, "NA")</f>
        <v>NA</v>
      </c>
    </row>
    <row r="922" customFormat="false" ht="43.3" hidden="false" customHeight="false" outlineLevel="0" collapsed="false">
      <c r="A922" s="3" t="n">
        <v>73825012</v>
      </c>
      <c r="B922" s="3" t="s">
        <v>721</v>
      </c>
      <c r="C922" s="9" t="n">
        <v>100</v>
      </c>
      <c r="D922" s="6" t="n">
        <v>44958</v>
      </c>
      <c r="E922" s="7" t="str">
        <f aca="false">IF(F922="Sterile",D922+3652, "NA")</f>
        <v>NA</v>
      </c>
    </row>
    <row r="923" customFormat="false" ht="43.3" hidden="false" customHeight="false" outlineLevel="0" collapsed="false">
      <c r="A923" s="3" t="n">
        <v>73825012</v>
      </c>
      <c r="B923" s="3" t="s">
        <v>722</v>
      </c>
      <c r="C923" s="9" t="n">
        <v>64</v>
      </c>
      <c r="D923" s="6" t="n">
        <v>44958</v>
      </c>
      <c r="E923" s="7" t="str">
        <f aca="false">IF(F923="Sterile",D923+3652, "NA")</f>
        <v>NA</v>
      </c>
    </row>
    <row r="924" customFormat="false" ht="43.3" hidden="false" customHeight="false" outlineLevel="0" collapsed="false">
      <c r="A924" s="3" t="n">
        <v>73825012</v>
      </c>
      <c r="B924" s="3" t="s">
        <v>723</v>
      </c>
      <c r="C924" s="9" t="n">
        <v>87</v>
      </c>
      <c r="D924" s="6" t="n">
        <v>44986</v>
      </c>
      <c r="E924" s="7" t="str">
        <f aca="false">IF(F924="Sterile",D924+3652, "NA")</f>
        <v>NA</v>
      </c>
    </row>
    <row r="925" customFormat="false" ht="43.3" hidden="false" customHeight="false" outlineLevel="0" collapsed="false">
      <c r="A925" s="3" t="n">
        <v>73825012</v>
      </c>
      <c r="B925" s="3" t="s">
        <v>724</v>
      </c>
      <c r="C925" s="9" t="n">
        <v>88</v>
      </c>
      <c r="D925" s="6" t="n">
        <v>44986</v>
      </c>
      <c r="E925" s="7" t="str">
        <f aca="false">IF(F925="Sterile",D925+3652, "NA")</f>
        <v>NA</v>
      </c>
    </row>
    <row r="926" customFormat="false" ht="43.3" hidden="false" customHeight="false" outlineLevel="0" collapsed="false">
      <c r="A926" s="3" t="n">
        <v>73825012</v>
      </c>
      <c r="B926" s="3" t="s">
        <v>725</v>
      </c>
      <c r="C926" s="9" t="n">
        <v>70</v>
      </c>
      <c r="D926" s="6" t="n">
        <v>44986</v>
      </c>
      <c r="E926" s="7" t="str">
        <f aca="false">IF(F926="Sterile",D926+3652, "NA")</f>
        <v>NA</v>
      </c>
    </row>
    <row r="927" customFormat="false" ht="43.3" hidden="false" customHeight="false" outlineLevel="0" collapsed="false">
      <c r="A927" s="3" t="n">
        <v>73825012</v>
      </c>
      <c r="B927" s="3" t="s">
        <v>726</v>
      </c>
      <c r="C927" s="9" t="n">
        <v>14</v>
      </c>
      <c r="D927" s="6" t="n">
        <v>45017</v>
      </c>
      <c r="E927" s="7" t="str">
        <f aca="false">IF(F927="Sterile",D927+3652, "NA")</f>
        <v>NA</v>
      </c>
    </row>
    <row r="928" customFormat="false" ht="43.3" hidden="false" customHeight="false" outlineLevel="0" collapsed="false">
      <c r="A928" s="3" t="n">
        <v>73825012</v>
      </c>
      <c r="B928" s="4" t="s">
        <v>726</v>
      </c>
      <c r="C928" s="5" t="n">
        <v>21</v>
      </c>
      <c r="D928" s="6" t="n">
        <v>45017</v>
      </c>
      <c r="E928" s="7" t="str">
        <f aca="false">IF(F928="Sterile",D928+3653, "NA")</f>
        <v>NA</v>
      </c>
    </row>
    <row r="929" customFormat="false" ht="43.3" hidden="false" customHeight="false" outlineLevel="0" collapsed="false">
      <c r="A929" s="3" t="n">
        <v>73825014</v>
      </c>
      <c r="B929" s="4" t="s">
        <v>727</v>
      </c>
      <c r="C929" s="5" t="n">
        <f aca="false">2</f>
        <v>2</v>
      </c>
      <c r="D929" s="6" t="n">
        <v>44713</v>
      </c>
      <c r="E929" s="7" t="str">
        <f aca="false">IF(F929="Sterile",D929+3653, "NA")</f>
        <v>NA</v>
      </c>
    </row>
    <row r="930" customFormat="false" ht="43.3" hidden="false" customHeight="false" outlineLevel="0" collapsed="false">
      <c r="A930" s="3" t="n">
        <v>73825014</v>
      </c>
      <c r="B930" s="3" t="s">
        <v>728</v>
      </c>
      <c r="C930" s="9" t="n">
        <f aca="false">87-8-3-6-1-3-15</f>
        <v>51</v>
      </c>
      <c r="D930" s="6" t="n">
        <v>44652</v>
      </c>
      <c r="E930" s="7" t="str">
        <f aca="false">IF(F930="Sterile",D930+3652, "NA")</f>
        <v>NA</v>
      </c>
    </row>
    <row r="931" customFormat="false" ht="43.3" hidden="false" customHeight="false" outlineLevel="0" collapsed="false">
      <c r="A931" s="3" t="n">
        <v>73825014</v>
      </c>
      <c r="B931" s="3" t="s">
        <v>729</v>
      </c>
      <c r="C931" s="9" t="n">
        <f aca="false">17-12</f>
        <v>5</v>
      </c>
      <c r="D931" s="6" t="n">
        <v>44866</v>
      </c>
      <c r="E931" s="7" t="str">
        <f aca="false">IF(F931="Sterile",D931+3652, "NA")</f>
        <v>NA</v>
      </c>
    </row>
    <row r="932" customFormat="false" ht="43.3" hidden="false" customHeight="false" outlineLevel="0" collapsed="false">
      <c r="A932" s="3" t="n">
        <v>73825014</v>
      </c>
      <c r="B932" s="4" t="s">
        <v>729</v>
      </c>
      <c r="C932" s="5" t="n">
        <v>2</v>
      </c>
      <c r="D932" s="6" t="n">
        <v>44866</v>
      </c>
      <c r="E932" s="7" t="str">
        <f aca="false">IF(F932="Sterile",D932+3651, "NA")</f>
        <v>NA</v>
      </c>
    </row>
    <row r="933" customFormat="false" ht="43.3" hidden="false" customHeight="false" outlineLevel="0" collapsed="false">
      <c r="A933" s="3" t="n">
        <v>73825014</v>
      </c>
      <c r="B933" s="4" t="s">
        <v>729</v>
      </c>
      <c r="C933" s="5" t="n">
        <v>8</v>
      </c>
      <c r="D933" s="6" t="n">
        <v>44866</v>
      </c>
      <c r="E933" s="7" t="str">
        <f aca="false">IF(F933="Sterile",D933+3653, "NA")</f>
        <v>NA</v>
      </c>
    </row>
    <row r="934" customFormat="false" ht="43.3" hidden="false" customHeight="false" outlineLevel="0" collapsed="false">
      <c r="A934" s="3" t="n">
        <v>73825014</v>
      </c>
      <c r="B934" s="4" t="s">
        <v>729</v>
      </c>
      <c r="C934" s="5" t="n">
        <v>17</v>
      </c>
      <c r="D934" s="6" t="n">
        <v>44866</v>
      </c>
      <c r="E934" s="7" t="str">
        <f aca="false">IF(F934="Sterile",D934+3653, "NA")</f>
        <v>NA</v>
      </c>
    </row>
    <row r="935" customFormat="false" ht="43.3" hidden="false" customHeight="false" outlineLevel="0" collapsed="false">
      <c r="A935" s="3" t="n">
        <v>73825016</v>
      </c>
      <c r="B935" s="3" t="s">
        <v>730</v>
      </c>
      <c r="C935" s="9" t="n">
        <f aca="false">27-8-12-3-2+3</f>
        <v>5</v>
      </c>
      <c r="D935" s="6" t="n">
        <v>44713</v>
      </c>
      <c r="E935" s="7" t="str">
        <f aca="false">IF(F935="Sterile",D935+3652, "NA")</f>
        <v>NA</v>
      </c>
    </row>
    <row r="936" customFormat="false" ht="43.3" hidden="false" customHeight="false" outlineLevel="0" collapsed="false">
      <c r="A936" s="3" t="n">
        <v>73825016</v>
      </c>
      <c r="B936" s="3" t="s">
        <v>731</v>
      </c>
      <c r="C936" s="9" t="n">
        <f aca="false">11-10</f>
        <v>1</v>
      </c>
      <c r="D936" s="6" t="n">
        <v>44743</v>
      </c>
      <c r="E936" s="7" t="str">
        <f aca="false">IF(F936="Sterile",D936+3652, "NA")</f>
        <v>NA</v>
      </c>
    </row>
    <row r="937" customFormat="false" ht="43.3" hidden="false" customHeight="false" outlineLevel="0" collapsed="false">
      <c r="A937" s="3" t="n">
        <v>73825018</v>
      </c>
      <c r="B937" s="3" t="s">
        <v>732</v>
      </c>
      <c r="C937" s="9" t="n">
        <f aca="false">30-10-2-10+2</f>
        <v>10</v>
      </c>
      <c r="D937" s="6" t="n">
        <v>43862</v>
      </c>
      <c r="E937" s="7" t="str">
        <f aca="false">IF(F937="Sterile",D937+3652, "NA")</f>
        <v>NA</v>
      </c>
    </row>
    <row r="938" customFormat="false" ht="43.3" hidden="false" customHeight="false" outlineLevel="0" collapsed="false">
      <c r="A938" s="3" t="n">
        <v>73825018</v>
      </c>
      <c r="B938" s="4" t="s">
        <v>732</v>
      </c>
      <c r="C938" s="5" t="n">
        <v>12</v>
      </c>
      <c r="D938" s="6" t="n">
        <v>43862</v>
      </c>
      <c r="E938" s="7" t="str">
        <f aca="false">IF(F938="Sterile",D938+3653, "NA")</f>
        <v>NA</v>
      </c>
    </row>
    <row r="939" customFormat="false" ht="43.3" hidden="false" customHeight="false" outlineLevel="0" collapsed="false">
      <c r="A939" s="3" t="n">
        <v>73825020</v>
      </c>
      <c r="B939" s="3" t="s">
        <v>733</v>
      </c>
      <c r="C939" s="9" t="n">
        <f aca="false">21-8-2+2</f>
        <v>13</v>
      </c>
      <c r="D939" s="6" t="n">
        <v>44593</v>
      </c>
      <c r="E939" s="7" t="str">
        <f aca="false">IF(F939="Sterile",D939+3652, "NA")</f>
        <v>NA</v>
      </c>
    </row>
    <row r="940" customFormat="false" ht="43.3" hidden="false" customHeight="false" outlineLevel="0" collapsed="false">
      <c r="A940" s="3" t="n">
        <v>73825020</v>
      </c>
      <c r="B940" s="3" t="s">
        <v>734</v>
      </c>
      <c r="C940" s="9" t="n">
        <v>11</v>
      </c>
      <c r="D940" s="6" t="n">
        <v>44593</v>
      </c>
      <c r="E940" s="7" t="str">
        <f aca="false">IF(F940="Sterile",D940+3652, "NA")</f>
        <v>NA</v>
      </c>
    </row>
    <row r="941" customFormat="false" ht="43.3" hidden="false" customHeight="false" outlineLevel="0" collapsed="false">
      <c r="A941" s="3" t="n">
        <v>73825020</v>
      </c>
      <c r="B941" s="3" t="s">
        <v>735</v>
      </c>
      <c r="C941" s="9" t="n">
        <v>2</v>
      </c>
      <c r="D941" s="6" t="n">
        <v>44682</v>
      </c>
      <c r="E941" s="7" t="str">
        <f aca="false">IF(F941="Sterile",D941+3652, "NA")</f>
        <v>NA</v>
      </c>
    </row>
    <row r="942" customFormat="false" ht="43.3" hidden="false" customHeight="false" outlineLevel="0" collapsed="false">
      <c r="A942" s="3" t="n">
        <v>73825020</v>
      </c>
      <c r="B942" s="4" t="s">
        <v>735</v>
      </c>
      <c r="C942" s="5" t="n">
        <v>1</v>
      </c>
      <c r="D942" s="6" t="n">
        <v>44682</v>
      </c>
      <c r="E942" s="7" t="str">
        <f aca="false">IF(F942="Sterile",D942+3653, "NA")</f>
        <v>NA</v>
      </c>
    </row>
    <row r="943" customFormat="false" ht="43.3" hidden="false" customHeight="false" outlineLevel="0" collapsed="false">
      <c r="A943" s="3" t="n">
        <v>73825022</v>
      </c>
      <c r="B943" s="3" t="s">
        <v>736</v>
      </c>
      <c r="C943" s="9" t="n">
        <f aca="false">26-6</f>
        <v>20</v>
      </c>
      <c r="D943" s="6" t="n">
        <v>44562</v>
      </c>
      <c r="E943" s="7" t="str">
        <f aca="false">IF(F943="Sterile",D943+3652, "NA")</f>
        <v>NA</v>
      </c>
    </row>
    <row r="944" customFormat="false" ht="43.3" hidden="false" customHeight="false" outlineLevel="0" collapsed="false">
      <c r="A944" s="3" t="n">
        <v>73825022</v>
      </c>
      <c r="B944" s="3" t="s">
        <v>737</v>
      </c>
      <c r="C944" s="9" t="n">
        <v>14</v>
      </c>
      <c r="D944" s="6" t="n">
        <v>44562</v>
      </c>
      <c r="E944" s="7" t="str">
        <f aca="false">IF(F944="Sterile",D944+3652, "NA")</f>
        <v>NA</v>
      </c>
    </row>
    <row r="945" customFormat="false" ht="43.3" hidden="false" customHeight="false" outlineLevel="0" collapsed="false">
      <c r="A945" s="3" t="n">
        <v>73825022</v>
      </c>
      <c r="B945" s="4" t="s">
        <v>737</v>
      </c>
      <c r="C945" s="5" t="n">
        <v>4</v>
      </c>
      <c r="D945" s="6" t="n">
        <v>44562</v>
      </c>
      <c r="E945" s="7" t="str">
        <f aca="false">IF(F945="Sterile",D945+3653, "NA")</f>
        <v>NA</v>
      </c>
    </row>
    <row r="946" customFormat="false" ht="43.3" hidden="false" customHeight="false" outlineLevel="0" collapsed="false">
      <c r="A946" s="3" t="n">
        <v>73825022</v>
      </c>
      <c r="B946" s="4" t="s">
        <v>738</v>
      </c>
      <c r="C946" s="5" t="n">
        <v>2</v>
      </c>
      <c r="D946" s="6" t="n">
        <v>44652</v>
      </c>
      <c r="E946" s="7" t="str">
        <f aca="false">IF(F946="Sterile",D946+3653, "NA")</f>
        <v>NA</v>
      </c>
    </row>
    <row r="947" customFormat="false" ht="43.3" hidden="false" customHeight="false" outlineLevel="0" collapsed="false">
      <c r="A947" s="3" t="n">
        <v>73825024</v>
      </c>
      <c r="B947" s="3" t="s">
        <v>739</v>
      </c>
      <c r="C947" s="9" t="n">
        <v>1</v>
      </c>
      <c r="D947" s="6" t="n">
        <v>43770</v>
      </c>
      <c r="E947" s="7" t="str">
        <f aca="false">IF(F947="Sterile",D947+3652, "NA")</f>
        <v>NA</v>
      </c>
    </row>
    <row r="948" customFormat="false" ht="43.3" hidden="false" customHeight="false" outlineLevel="0" collapsed="false">
      <c r="A948" s="3" t="n">
        <v>73825024</v>
      </c>
      <c r="B948" s="3" t="s">
        <v>740</v>
      </c>
      <c r="C948" s="9" t="n">
        <v>1</v>
      </c>
      <c r="D948" s="6" t="n">
        <v>43831</v>
      </c>
      <c r="E948" s="7" t="str">
        <f aca="false">IF(F948="Sterile",D948+3652, "NA")</f>
        <v>NA</v>
      </c>
    </row>
    <row r="949" customFormat="false" ht="43.3" hidden="false" customHeight="false" outlineLevel="0" collapsed="false">
      <c r="A949" s="3" t="n">
        <v>73825024</v>
      </c>
      <c r="B949" s="3" t="s">
        <v>741</v>
      </c>
      <c r="C949" s="9" t="n">
        <f aca="false">23-5-4-4</f>
        <v>10</v>
      </c>
      <c r="D949" s="6" t="n">
        <v>44287</v>
      </c>
      <c r="E949" s="7" t="str">
        <f aca="false">IF(F949="Sterile",D949+3652, "NA")</f>
        <v>NA</v>
      </c>
    </row>
    <row r="950" customFormat="false" ht="43.3" hidden="false" customHeight="false" outlineLevel="0" collapsed="false">
      <c r="A950" s="3" t="n">
        <v>73825024</v>
      </c>
      <c r="B950" s="3" t="s">
        <v>742</v>
      </c>
      <c r="C950" s="9" t="n">
        <v>14</v>
      </c>
      <c r="D950" s="6" t="n">
        <v>44317</v>
      </c>
      <c r="E950" s="7" t="str">
        <f aca="false">IF(F950="Sterile",D950+3652, "NA")</f>
        <v>NA</v>
      </c>
    </row>
    <row r="951" customFormat="false" ht="43.3" hidden="false" customHeight="false" outlineLevel="0" collapsed="false">
      <c r="A951" s="3" t="n">
        <v>73825024</v>
      </c>
      <c r="B951" s="4" t="s">
        <v>742</v>
      </c>
      <c r="C951" s="5" t="n">
        <v>5</v>
      </c>
      <c r="D951" s="6" t="n">
        <v>44317</v>
      </c>
      <c r="E951" s="7" t="str">
        <f aca="false">IF(F951="Sterile",D951+3653, "NA")</f>
        <v>NA</v>
      </c>
    </row>
    <row r="952" customFormat="false" ht="43.3" hidden="false" customHeight="false" outlineLevel="0" collapsed="false">
      <c r="A952" s="3" t="n">
        <v>73825024</v>
      </c>
      <c r="B952" s="4" t="s">
        <v>742</v>
      </c>
      <c r="C952" s="5" t="n">
        <v>1</v>
      </c>
      <c r="D952" s="6" t="n">
        <v>44317</v>
      </c>
      <c r="E952" s="7" t="str">
        <f aca="false">IF(F952="Sterile",D952+3653, "NA")</f>
        <v>NA</v>
      </c>
    </row>
    <row r="953" customFormat="false" ht="43.3" hidden="false" customHeight="false" outlineLevel="0" collapsed="false">
      <c r="A953" s="3" t="n">
        <v>73825026</v>
      </c>
      <c r="B953" s="3" t="s">
        <v>743</v>
      </c>
      <c r="C953" s="9" t="n">
        <v>2</v>
      </c>
      <c r="D953" s="6" t="n">
        <v>44348</v>
      </c>
      <c r="E953" s="7" t="str">
        <f aca="false">IF(F953="Sterile",D953+3652, "NA")</f>
        <v>NA</v>
      </c>
    </row>
    <row r="954" customFormat="false" ht="43.3" hidden="false" customHeight="false" outlineLevel="0" collapsed="false">
      <c r="A954" s="3" t="n">
        <v>73825026</v>
      </c>
      <c r="B954" s="3" t="s">
        <v>744</v>
      </c>
      <c r="C954" s="9" t="n">
        <f aca="false">9-5</f>
        <v>4</v>
      </c>
      <c r="D954" s="6" t="n">
        <v>44593</v>
      </c>
      <c r="E954" s="7" t="str">
        <f aca="false">IF(F954="Sterile",D954+3652, "NA")</f>
        <v>NA</v>
      </c>
    </row>
    <row r="955" customFormat="false" ht="43.3" hidden="false" customHeight="false" outlineLevel="0" collapsed="false">
      <c r="A955" s="3" t="n">
        <v>73825026</v>
      </c>
      <c r="B955" s="3" t="s">
        <v>745</v>
      </c>
      <c r="C955" s="9" t="n">
        <v>25</v>
      </c>
      <c r="D955" s="6" t="n">
        <v>44593</v>
      </c>
      <c r="E955" s="7" t="str">
        <f aca="false">IF(F955="Sterile",D955+3652, "NA")</f>
        <v>NA</v>
      </c>
    </row>
    <row r="956" customFormat="false" ht="43.3" hidden="false" customHeight="false" outlineLevel="0" collapsed="false">
      <c r="A956" s="3" t="n">
        <v>73825026</v>
      </c>
      <c r="B956" s="4" t="s">
        <v>746</v>
      </c>
      <c r="C956" s="5" t="n">
        <v>5</v>
      </c>
      <c r="D956" s="6" t="n">
        <v>44652</v>
      </c>
      <c r="E956" s="7" t="str">
        <f aca="false">IF(F956="Sterile",D956+3653, "NA")</f>
        <v>NA</v>
      </c>
    </row>
    <row r="957" customFormat="false" ht="43.3" hidden="false" customHeight="false" outlineLevel="0" collapsed="false">
      <c r="A957" s="3" t="n">
        <v>73825028</v>
      </c>
      <c r="B957" s="3" t="s">
        <v>747</v>
      </c>
      <c r="C957" s="9" t="n">
        <f aca="false">13-5-1</f>
        <v>7</v>
      </c>
      <c r="D957" s="6" t="n">
        <v>44501</v>
      </c>
      <c r="E957" s="7" t="str">
        <f aca="false">IF(F957="Sterile",D957+3652, "NA")</f>
        <v>NA</v>
      </c>
    </row>
    <row r="958" customFormat="false" ht="43.3" hidden="false" customHeight="false" outlineLevel="0" collapsed="false">
      <c r="A958" s="3" t="n">
        <v>73825028</v>
      </c>
      <c r="B958" s="4" t="s">
        <v>748</v>
      </c>
      <c r="C958" s="5" t="n">
        <v>2</v>
      </c>
      <c r="D958" s="6" t="n">
        <v>44593</v>
      </c>
      <c r="E958" s="7" t="str">
        <f aca="false">IF(F958="Sterile",D958+3653, "NA")</f>
        <v>NA</v>
      </c>
    </row>
    <row r="959" customFormat="false" ht="43.3" hidden="false" customHeight="false" outlineLevel="0" collapsed="false">
      <c r="A959" s="3" t="n">
        <v>73825028</v>
      </c>
      <c r="B959" s="4" t="s">
        <v>749</v>
      </c>
      <c r="C959" s="5" t="n">
        <v>3</v>
      </c>
      <c r="D959" s="6" t="n">
        <v>44593</v>
      </c>
      <c r="E959" s="7" t="str">
        <f aca="false">IF(F959="Sterile",D959+3653, "NA")</f>
        <v>NA</v>
      </c>
    </row>
    <row r="960" customFormat="false" ht="43.3" hidden="false" customHeight="false" outlineLevel="0" collapsed="false">
      <c r="A960" s="3" t="n">
        <v>73825030</v>
      </c>
      <c r="B960" s="3" t="s">
        <v>750</v>
      </c>
      <c r="C960" s="9" t="n">
        <v>1</v>
      </c>
      <c r="D960" s="6" t="n">
        <v>43497</v>
      </c>
      <c r="E960" s="7" t="str">
        <f aca="false">IF(F960="Sterile",D960+3652, "NA")</f>
        <v>NA</v>
      </c>
    </row>
    <row r="961" customFormat="false" ht="43.3" hidden="false" customHeight="false" outlineLevel="0" collapsed="false">
      <c r="A961" s="3" t="n">
        <v>73825030</v>
      </c>
      <c r="B961" s="3" t="s">
        <v>751</v>
      </c>
      <c r="C961" s="9" t="n">
        <v>1</v>
      </c>
      <c r="D961" s="6" t="n">
        <v>43497</v>
      </c>
      <c r="E961" s="7" t="str">
        <f aca="false">IF(F961="Sterile",D961+3652, "NA")</f>
        <v>NA</v>
      </c>
    </row>
    <row r="962" customFormat="false" ht="43.3" hidden="false" customHeight="false" outlineLevel="0" collapsed="false">
      <c r="A962" s="3" t="n">
        <v>73825030</v>
      </c>
      <c r="B962" s="3" t="s">
        <v>752</v>
      </c>
      <c r="C962" s="9" t="n">
        <f aca="false">9-5</f>
        <v>4</v>
      </c>
      <c r="D962" s="6" t="n">
        <v>43770</v>
      </c>
      <c r="E962" s="7" t="str">
        <f aca="false">IF(F962="Sterile",D962+3652, "NA")</f>
        <v>NA</v>
      </c>
    </row>
    <row r="963" customFormat="false" ht="43.3" hidden="false" customHeight="false" outlineLevel="0" collapsed="false">
      <c r="A963" s="3" t="n">
        <v>73825030</v>
      </c>
      <c r="B963" s="3" t="s">
        <v>753</v>
      </c>
      <c r="C963" s="9" t="n">
        <v>1</v>
      </c>
      <c r="D963" s="6" t="n">
        <v>44256</v>
      </c>
      <c r="E963" s="7" t="str">
        <f aca="false">IF(F963="Sterile",D963+3652, "NA")</f>
        <v>NA</v>
      </c>
    </row>
    <row r="964" customFormat="false" ht="43.3" hidden="false" customHeight="false" outlineLevel="0" collapsed="false">
      <c r="A964" s="3" t="n">
        <v>73825030</v>
      </c>
      <c r="B964" s="3" t="s">
        <v>754</v>
      </c>
      <c r="C964" s="9" t="n">
        <v>9</v>
      </c>
      <c r="D964" s="6" t="n">
        <v>44287</v>
      </c>
      <c r="E964" s="7" t="str">
        <f aca="false">IF(F964="Sterile",D964+3652, "NA")</f>
        <v>NA</v>
      </c>
    </row>
    <row r="965" customFormat="false" ht="43.3" hidden="false" customHeight="false" outlineLevel="0" collapsed="false">
      <c r="A965" s="3" t="n">
        <v>73825030</v>
      </c>
      <c r="B965" s="3" t="s">
        <v>755</v>
      </c>
      <c r="C965" s="9" t="n">
        <v>14</v>
      </c>
      <c r="D965" s="6" t="n">
        <v>44287</v>
      </c>
      <c r="E965" s="7" t="str">
        <f aca="false">IF(F965="Sterile",D965+3652, "NA")</f>
        <v>NA</v>
      </c>
    </row>
    <row r="966" customFormat="false" ht="43.3" hidden="false" customHeight="false" outlineLevel="0" collapsed="false">
      <c r="A966" s="3" t="n">
        <v>73825030</v>
      </c>
      <c r="B966" s="4" t="s">
        <v>755</v>
      </c>
      <c r="C966" s="5" t="n">
        <v>1</v>
      </c>
      <c r="D966" s="6" t="n">
        <v>44287</v>
      </c>
      <c r="E966" s="7" t="str">
        <f aca="false">IF(F966="Sterile",D966+3651, "NA")</f>
        <v>NA</v>
      </c>
    </row>
    <row r="967" customFormat="false" ht="43.3" hidden="false" customHeight="false" outlineLevel="0" collapsed="false">
      <c r="A967" s="3" t="n">
        <v>73825030</v>
      </c>
      <c r="B967" s="4" t="s">
        <v>755</v>
      </c>
      <c r="C967" s="5" t="n">
        <v>5</v>
      </c>
      <c r="D967" s="6" t="n">
        <v>44287</v>
      </c>
      <c r="E967" s="7" t="str">
        <f aca="false">IF(F967="Sterile",D967+3653, "NA")</f>
        <v>NA</v>
      </c>
    </row>
    <row r="968" customFormat="false" ht="43.3" hidden="false" customHeight="false" outlineLevel="0" collapsed="false">
      <c r="A968" s="3" t="n">
        <v>73825030</v>
      </c>
      <c r="B968" s="4" t="s">
        <v>755</v>
      </c>
      <c r="C968" s="5" t="n">
        <v>1</v>
      </c>
      <c r="D968" s="6" t="n">
        <v>44287</v>
      </c>
      <c r="E968" s="7" t="str">
        <f aca="false">IF(F968="Sterile",D968+3653, "NA")</f>
        <v>NA</v>
      </c>
    </row>
    <row r="969" customFormat="false" ht="43.3" hidden="false" customHeight="false" outlineLevel="0" collapsed="false">
      <c r="A969" s="3" t="n">
        <v>73825032</v>
      </c>
      <c r="B969" s="3" t="s">
        <v>756</v>
      </c>
      <c r="C969" s="9" t="n">
        <f aca="false">2-1</f>
        <v>1</v>
      </c>
      <c r="D969" s="6" t="n">
        <v>43282</v>
      </c>
      <c r="E969" s="7" t="str">
        <f aca="false">IF(F969="Sterile",D969+3652, "NA")</f>
        <v>NA</v>
      </c>
    </row>
    <row r="970" customFormat="false" ht="43.3" hidden="false" customHeight="false" outlineLevel="0" collapsed="false">
      <c r="A970" s="3" t="n">
        <v>73825032</v>
      </c>
      <c r="B970" s="3" t="s">
        <v>757</v>
      </c>
      <c r="C970" s="9" t="n">
        <f aca="false">6-4</f>
        <v>2</v>
      </c>
      <c r="D970" s="6" t="n">
        <v>43647</v>
      </c>
      <c r="E970" s="7" t="str">
        <f aca="false">IF(F970="Sterile",D970+3652, "NA")</f>
        <v>NA</v>
      </c>
    </row>
    <row r="971" customFormat="false" ht="43.3" hidden="false" customHeight="false" outlineLevel="0" collapsed="false">
      <c r="A971" s="3" t="n">
        <v>73825032</v>
      </c>
      <c r="B971" s="3" t="s">
        <v>758</v>
      </c>
      <c r="C971" s="9" t="n">
        <v>12</v>
      </c>
      <c r="D971" s="6" t="n">
        <v>43862</v>
      </c>
      <c r="E971" s="7" t="str">
        <f aca="false">IF(F971="Sterile",D971+3652, "NA")</f>
        <v>NA</v>
      </c>
    </row>
    <row r="972" customFormat="false" ht="43.3" hidden="false" customHeight="false" outlineLevel="0" collapsed="false">
      <c r="A972" s="3" t="n">
        <v>73825032</v>
      </c>
      <c r="B972" s="3" t="s">
        <v>759</v>
      </c>
      <c r="C972" s="9" t="n">
        <v>7</v>
      </c>
      <c r="D972" s="6" t="n">
        <v>44593</v>
      </c>
      <c r="E972" s="7" t="str">
        <f aca="false">IF(F972="Sterile",D972+3652, "NA")</f>
        <v>NA</v>
      </c>
    </row>
    <row r="973" customFormat="false" ht="43.3" hidden="false" customHeight="false" outlineLevel="0" collapsed="false">
      <c r="A973" s="3" t="n">
        <v>73825032</v>
      </c>
      <c r="B973" s="3" t="s">
        <v>760</v>
      </c>
      <c r="C973" s="9" t="n">
        <v>5</v>
      </c>
      <c r="D973" s="6" t="n">
        <v>44593</v>
      </c>
      <c r="E973" s="7" t="str">
        <f aca="false">IF(F973="Sterile",D973+3652, "NA")</f>
        <v>NA</v>
      </c>
    </row>
    <row r="974" customFormat="false" ht="43.3" hidden="false" customHeight="false" outlineLevel="0" collapsed="false">
      <c r="A974" s="3" t="n">
        <v>73825034</v>
      </c>
      <c r="B974" s="3" t="s">
        <v>761</v>
      </c>
      <c r="C974" s="9" t="n">
        <f aca="false">2-1</f>
        <v>1</v>
      </c>
      <c r="D974" s="6" t="n">
        <v>43739</v>
      </c>
      <c r="E974" s="7" t="str">
        <f aca="false">IF(F974="Sterile",D974+3652, "NA")</f>
        <v>NA</v>
      </c>
    </row>
    <row r="975" customFormat="false" ht="43.3" hidden="false" customHeight="false" outlineLevel="0" collapsed="false">
      <c r="A975" s="3" t="n">
        <v>73825034</v>
      </c>
      <c r="B975" s="3" t="s">
        <v>762</v>
      </c>
      <c r="C975" s="9" t="n">
        <v>2</v>
      </c>
      <c r="D975" s="6" t="n">
        <v>43862</v>
      </c>
      <c r="E975" s="7" t="str">
        <f aca="false">IF(F975="Sterile",D975+3652, "NA")</f>
        <v>NA</v>
      </c>
    </row>
    <row r="976" customFormat="false" ht="43.3" hidden="false" customHeight="false" outlineLevel="0" collapsed="false">
      <c r="A976" s="3" t="n">
        <v>73825034</v>
      </c>
      <c r="B976" s="3" t="s">
        <v>763</v>
      </c>
      <c r="C976" s="9" t="n">
        <f aca="false">31-5</f>
        <v>26</v>
      </c>
      <c r="D976" s="6" t="n">
        <v>44287</v>
      </c>
      <c r="E976" s="7" t="str">
        <f aca="false">IF(F976="Sterile",D976+3652, "NA")</f>
        <v>NA</v>
      </c>
    </row>
    <row r="977" customFormat="false" ht="43.3" hidden="false" customHeight="false" outlineLevel="0" collapsed="false">
      <c r="A977" s="3" t="n">
        <v>73825034</v>
      </c>
      <c r="B977" s="4" t="s">
        <v>763</v>
      </c>
      <c r="C977" s="5" t="n">
        <v>5</v>
      </c>
      <c r="D977" s="6" t="n">
        <v>44287</v>
      </c>
      <c r="E977" s="7" t="str">
        <f aca="false">IF(F977="Sterile",D977+3653, "NA")</f>
        <v>NA</v>
      </c>
    </row>
    <row r="978" customFormat="false" ht="43.3" hidden="false" customHeight="false" outlineLevel="0" collapsed="false">
      <c r="A978" s="3" t="n">
        <v>73825034</v>
      </c>
      <c r="B978" s="4" t="s">
        <v>763</v>
      </c>
      <c r="C978" s="5" t="n">
        <v>1</v>
      </c>
      <c r="D978" s="6" t="n">
        <v>44287</v>
      </c>
      <c r="E978" s="7" t="str">
        <f aca="false">IF(F978="Sterile",D978+3653, "NA")</f>
        <v>NA</v>
      </c>
    </row>
    <row r="979" customFormat="false" ht="43.3" hidden="false" customHeight="false" outlineLevel="0" collapsed="false">
      <c r="A979" s="3" t="n">
        <v>73825036</v>
      </c>
      <c r="B979" s="3" t="s">
        <v>764</v>
      </c>
      <c r="C979" s="9" t="n">
        <f aca="false">2-1</f>
        <v>1</v>
      </c>
      <c r="D979" s="6" t="n">
        <v>43617</v>
      </c>
      <c r="E979" s="7" t="str">
        <f aca="false">IF(F979="Sterile",D979+3652, "NA")</f>
        <v>NA</v>
      </c>
    </row>
    <row r="980" customFormat="false" ht="43.3" hidden="false" customHeight="false" outlineLevel="0" collapsed="false">
      <c r="A980" s="3" t="n">
        <v>73825036</v>
      </c>
      <c r="B980" s="3" t="s">
        <v>765</v>
      </c>
      <c r="C980" s="9" t="n">
        <f aca="false">24-6</f>
        <v>18</v>
      </c>
      <c r="D980" s="6" t="n">
        <v>44287</v>
      </c>
      <c r="E980" s="7" t="str">
        <f aca="false">IF(F980="Sterile",D980+3652, "NA")</f>
        <v>NA</v>
      </c>
    </row>
    <row r="981" customFormat="false" ht="43.3" hidden="false" customHeight="false" outlineLevel="0" collapsed="false">
      <c r="A981" s="3" t="n">
        <v>73825036</v>
      </c>
      <c r="B981" s="4" t="s">
        <v>765</v>
      </c>
      <c r="C981" s="5" t="n">
        <v>6</v>
      </c>
      <c r="D981" s="6" t="n">
        <v>44287</v>
      </c>
      <c r="E981" s="7" t="str">
        <f aca="false">IF(F981="Sterile",D981+3653, "NA")</f>
        <v>NA</v>
      </c>
    </row>
    <row r="982" customFormat="false" ht="43.3" hidden="false" customHeight="false" outlineLevel="0" collapsed="false">
      <c r="A982" s="3" t="n">
        <v>73825038</v>
      </c>
      <c r="B982" s="3" t="s">
        <v>766</v>
      </c>
      <c r="C982" s="9" t="n">
        <f aca="false">18-4</f>
        <v>14</v>
      </c>
      <c r="D982" s="6" t="n">
        <v>44593</v>
      </c>
      <c r="E982" s="7" t="str">
        <f aca="false">IF(F982="Sterile",D982+3652, "NA")</f>
        <v>NA</v>
      </c>
    </row>
    <row r="983" customFormat="false" ht="43.3" hidden="false" customHeight="false" outlineLevel="0" collapsed="false">
      <c r="A983" s="3" t="n">
        <v>73825038</v>
      </c>
      <c r="B983" s="3" t="s">
        <v>767</v>
      </c>
      <c r="C983" s="9" t="n">
        <v>18</v>
      </c>
      <c r="D983" s="6" t="n">
        <v>44593</v>
      </c>
      <c r="E983" s="7" t="str">
        <f aca="false">IF(F983="Sterile",D983+3652, "NA")</f>
        <v>NA</v>
      </c>
    </row>
    <row r="984" customFormat="false" ht="43.3" hidden="false" customHeight="false" outlineLevel="0" collapsed="false">
      <c r="A984" s="3" t="n">
        <v>73825038</v>
      </c>
      <c r="B984" s="4" t="s">
        <v>767</v>
      </c>
      <c r="C984" s="5" t="n">
        <v>1</v>
      </c>
      <c r="D984" s="6" t="n">
        <v>44593</v>
      </c>
      <c r="E984" s="7" t="str">
        <f aca="false">IF(F984="Sterile",D984+3653, "NA")</f>
        <v>NA</v>
      </c>
    </row>
    <row r="985" customFormat="false" ht="43.3" hidden="false" customHeight="false" outlineLevel="0" collapsed="false">
      <c r="A985" s="3" t="n">
        <v>73825040</v>
      </c>
      <c r="B985" s="3" t="s">
        <v>768</v>
      </c>
      <c r="C985" s="9" t="n">
        <f aca="false">2-1+1</f>
        <v>2</v>
      </c>
      <c r="D985" s="6" t="n">
        <v>43770</v>
      </c>
      <c r="E985" s="7" t="str">
        <f aca="false">IF(F985="Sterile",D985+3652, "NA")</f>
        <v>NA</v>
      </c>
    </row>
    <row r="986" customFormat="false" ht="43.3" hidden="false" customHeight="false" outlineLevel="0" collapsed="false">
      <c r="A986" s="3" t="n">
        <v>73825040</v>
      </c>
      <c r="B986" s="4" t="s">
        <v>769</v>
      </c>
      <c r="C986" s="5" t="n">
        <v>1</v>
      </c>
      <c r="D986" s="6" t="n">
        <v>44593</v>
      </c>
      <c r="E986" s="7" t="str">
        <f aca="false">IF(F986="Sterile",D986+3651, "NA")</f>
        <v>NA</v>
      </c>
    </row>
    <row r="987" customFormat="false" ht="43.3" hidden="false" customHeight="false" outlineLevel="0" collapsed="false">
      <c r="A987" s="3" t="n">
        <v>73825040</v>
      </c>
      <c r="B987" s="4" t="s">
        <v>769</v>
      </c>
      <c r="C987" s="5" t="n">
        <v>1</v>
      </c>
      <c r="D987" s="6" t="n">
        <v>44593</v>
      </c>
      <c r="E987" s="7" t="str">
        <f aca="false">IF(F987="Sterile",D987+3653, "NA")</f>
        <v>NA</v>
      </c>
    </row>
    <row r="988" customFormat="false" ht="43.3" hidden="false" customHeight="false" outlineLevel="0" collapsed="false">
      <c r="A988" s="3" t="n">
        <v>73825040</v>
      </c>
      <c r="B988" s="3" t="s">
        <v>770</v>
      </c>
      <c r="C988" s="9" t="n">
        <f aca="false">11-4-4-2</f>
        <v>1</v>
      </c>
      <c r="D988" s="6" t="n">
        <v>44593</v>
      </c>
      <c r="E988" s="7" t="str">
        <f aca="false">IF(F988="Sterile",D988+3652, "NA")</f>
        <v>NA</v>
      </c>
    </row>
    <row r="989" customFormat="false" ht="43.3" hidden="false" customHeight="false" outlineLevel="0" collapsed="false">
      <c r="A989" s="3" t="n">
        <v>73825040</v>
      </c>
      <c r="B989" s="3" t="s">
        <v>771</v>
      </c>
      <c r="C989" s="9" t="n">
        <v>20</v>
      </c>
      <c r="D989" s="6" t="n">
        <v>44593</v>
      </c>
      <c r="E989" s="7" t="str">
        <f aca="false">IF(F989="Sterile",D989+3652, "NA")</f>
        <v>NA</v>
      </c>
    </row>
    <row r="990" customFormat="false" ht="43.3" hidden="false" customHeight="false" outlineLevel="0" collapsed="false">
      <c r="A990" s="3" t="n">
        <v>73825040</v>
      </c>
      <c r="B990" s="3" t="s">
        <v>772</v>
      </c>
      <c r="C990" s="9" t="n">
        <v>3</v>
      </c>
      <c r="D990" s="6" t="n">
        <v>44593</v>
      </c>
      <c r="E990" s="7" t="str">
        <f aca="false">IF(F990="Sterile",D990+3652, "NA")</f>
        <v>NA</v>
      </c>
    </row>
    <row r="991" customFormat="false" ht="43.3" hidden="false" customHeight="false" outlineLevel="0" collapsed="false">
      <c r="A991" s="3" t="n">
        <v>73825040</v>
      </c>
      <c r="B991" s="3" t="s">
        <v>773</v>
      </c>
      <c r="C991" s="9" t="n">
        <v>14</v>
      </c>
      <c r="D991" s="6" t="n">
        <v>44652</v>
      </c>
      <c r="E991" s="7" t="str">
        <f aca="false">IF(F991="Sterile",D991+3652, "NA")</f>
        <v>NA</v>
      </c>
    </row>
    <row r="992" customFormat="false" ht="43.3" hidden="false" customHeight="false" outlineLevel="0" collapsed="false">
      <c r="A992" s="3" t="n">
        <v>73825040</v>
      </c>
      <c r="B992" s="4" t="s">
        <v>773</v>
      </c>
      <c r="C992" s="5" t="n">
        <v>2</v>
      </c>
      <c r="D992" s="6" t="n">
        <v>44652</v>
      </c>
      <c r="E992" s="7" t="str">
        <f aca="false">IF(F992="Sterile",D992+3653, "NA")</f>
        <v>NA</v>
      </c>
    </row>
    <row r="993" customFormat="false" ht="43.3" hidden="false" customHeight="false" outlineLevel="0" collapsed="false">
      <c r="A993" s="3" t="n">
        <v>73825040</v>
      </c>
      <c r="B993" s="4" t="s">
        <v>773</v>
      </c>
      <c r="C993" s="5" t="n">
        <v>1</v>
      </c>
      <c r="D993" s="6" t="n">
        <v>44652</v>
      </c>
      <c r="E993" s="7" t="str">
        <f aca="false">IF(F993="Sterile",D993+3653, "NA")</f>
        <v>NA</v>
      </c>
    </row>
    <row r="994" customFormat="false" ht="43.3" hidden="false" customHeight="false" outlineLevel="0" collapsed="false">
      <c r="A994" s="3" t="n">
        <v>73825042</v>
      </c>
      <c r="B994" s="3" t="s">
        <v>774</v>
      </c>
      <c r="C994" s="9" t="n">
        <f aca="false">13-3-1</f>
        <v>9</v>
      </c>
      <c r="D994" s="6" t="n">
        <v>44652</v>
      </c>
      <c r="E994" s="7" t="str">
        <f aca="false">IF(F994="Sterile",D994+3652, "NA")</f>
        <v>NA</v>
      </c>
    </row>
    <row r="995" customFormat="false" ht="43.3" hidden="false" customHeight="false" outlineLevel="0" collapsed="false">
      <c r="A995" s="3" t="n">
        <v>73825044</v>
      </c>
      <c r="B995" s="4" t="s">
        <v>775</v>
      </c>
      <c r="C995" s="5" t="n">
        <v>1</v>
      </c>
      <c r="D995" s="6" t="n">
        <v>44440</v>
      </c>
      <c r="E995" s="7" t="str">
        <f aca="false">IF(F995="Sterile",D995+3653, "NA")</f>
        <v>NA</v>
      </c>
    </row>
    <row r="996" customFormat="false" ht="43.3" hidden="false" customHeight="false" outlineLevel="0" collapsed="false">
      <c r="A996" s="3" t="n">
        <v>73825044</v>
      </c>
      <c r="B996" s="3" t="s">
        <v>776</v>
      </c>
      <c r="C996" s="9" t="n">
        <f aca="false">14-1</f>
        <v>13</v>
      </c>
      <c r="D996" s="6" t="n">
        <v>44593</v>
      </c>
      <c r="E996" s="7" t="str">
        <f aca="false">IF(F996="Sterile",D996+3652, "NA")</f>
        <v>NA</v>
      </c>
    </row>
    <row r="997" customFormat="false" ht="43.3" hidden="false" customHeight="false" outlineLevel="0" collapsed="false">
      <c r="A997" s="3" t="n">
        <v>73825044</v>
      </c>
      <c r="B997" s="3" t="s">
        <v>777</v>
      </c>
      <c r="C997" s="9" t="n">
        <v>15</v>
      </c>
      <c r="D997" s="6" t="n">
        <v>44652</v>
      </c>
      <c r="E997" s="7" t="str">
        <f aca="false">IF(F997="Sterile",D997+3652, "NA")</f>
        <v>NA</v>
      </c>
    </row>
    <row r="998" customFormat="false" ht="43.3" hidden="false" customHeight="false" outlineLevel="0" collapsed="false">
      <c r="A998" s="3" t="n">
        <v>73825046</v>
      </c>
      <c r="B998" s="3" t="s">
        <v>778</v>
      </c>
      <c r="C998" s="9" t="n">
        <v>1</v>
      </c>
      <c r="D998" s="6" t="n">
        <v>44713</v>
      </c>
      <c r="E998" s="7" t="str">
        <f aca="false">IF(F998="Sterile",D998+3652, "NA")</f>
        <v>NA</v>
      </c>
    </row>
    <row r="999" customFormat="false" ht="43.3" hidden="false" customHeight="false" outlineLevel="0" collapsed="false">
      <c r="A999" s="3" t="n">
        <v>73825048</v>
      </c>
      <c r="B999" s="3" t="s">
        <v>779</v>
      </c>
      <c r="C999" s="9" t="n">
        <v>1</v>
      </c>
      <c r="D999" s="6" t="n">
        <v>43525</v>
      </c>
      <c r="E999" s="7" t="str">
        <f aca="false">IF(F999="Sterile",D999+3652, "NA")</f>
        <v>NA</v>
      </c>
    </row>
    <row r="1000" customFormat="false" ht="43.3" hidden="false" customHeight="false" outlineLevel="0" collapsed="false">
      <c r="A1000" s="3" t="n">
        <v>73825048</v>
      </c>
      <c r="B1000" s="3" t="s">
        <v>780</v>
      </c>
      <c r="C1000" s="9" t="n">
        <f aca="false">14-8</f>
        <v>6</v>
      </c>
      <c r="D1000" s="6" t="n">
        <v>43770</v>
      </c>
      <c r="E1000" s="7" t="str">
        <f aca="false">IF(F1000="Sterile",D1000+3652, "NA")</f>
        <v>NA</v>
      </c>
    </row>
    <row r="1001" customFormat="false" ht="43.3" hidden="false" customHeight="false" outlineLevel="0" collapsed="false">
      <c r="A1001" s="3" t="n">
        <v>73825048</v>
      </c>
      <c r="B1001" s="4" t="s">
        <v>780</v>
      </c>
      <c r="C1001" s="5" t="n">
        <v>8</v>
      </c>
      <c r="D1001" s="6" t="n">
        <v>43770</v>
      </c>
      <c r="E1001" s="7" t="str">
        <f aca="false">IF(F1001="Sterile",D1001+3653, "NA")</f>
        <v>NA</v>
      </c>
    </row>
    <row r="1002" customFormat="false" ht="43.3" hidden="false" customHeight="false" outlineLevel="0" collapsed="false">
      <c r="A1002" s="3" t="n">
        <v>73825050</v>
      </c>
      <c r="B1002" s="3" t="s">
        <v>781</v>
      </c>
      <c r="C1002" s="9" t="n">
        <v>1</v>
      </c>
      <c r="D1002" s="6" t="n">
        <v>43252</v>
      </c>
      <c r="E1002" s="7" t="str">
        <f aca="false">IF(F1002="Sterile",D1002+3652, "NA")</f>
        <v>NA</v>
      </c>
    </row>
    <row r="1003" customFormat="false" ht="43.3" hidden="false" customHeight="false" outlineLevel="0" collapsed="false">
      <c r="A1003" s="3" t="n">
        <v>73825050</v>
      </c>
      <c r="B1003" s="3" t="s">
        <v>782</v>
      </c>
      <c r="C1003" s="9" t="n">
        <f aca="false">6-5</f>
        <v>1</v>
      </c>
      <c r="D1003" s="6" t="n">
        <v>43831</v>
      </c>
      <c r="E1003" s="7" t="str">
        <f aca="false">IF(F1003="Sterile",D1003+3652, "NA")</f>
        <v>NA</v>
      </c>
    </row>
    <row r="1004" customFormat="false" ht="43.3" hidden="false" customHeight="false" outlineLevel="0" collapsed="false">
      <c r="A1004" s="3" t="n">
        <v>73825050</v>
      </c>
      <c r="B1004" s="3" t="s">
        <v>783</v>
      </c>
      <c r="C1004" s="9" t="n">
        <v>12</v>
      </c>
      <c r="D1004" s="6" t="n">
        <v>44593</v>
      </c>
      <c r="E1004" s="7" t="str">
        <f aca="false">IF(F1004="Sterile",D1004+3652, "NA")</f>
        <v>NA</v>
      </c>
    </row>
    <row r="1005" customFormat="false" ht="43.3" hidden="false" customHeight="false" outlineLevel="0" collapsed="false">
      <c r="A1005" s="3" t="n">
        <v>73825050</v>
      </c>
      <c r="B1005" s="4" t="s">
        <v>783</v>
      </c>
      <c r="C1005" s="5" t="n">
        <v>2</v>
      </c>
      <c r="D1005" s="6" t="n">
        <v>44593</v>
      </c>
      <c r="E1005" s="7" t="str">
        <f aca="false">IF(F1005="Sterile",D1005+3653, "NA")</f>
        <v>NA</v>
      </c>
    </row>
    <row r="1006" customFormat="false" ht="43.3" hidden="false" customHeight="false" outlineLevel="0" collapsed="false">
      <c r="A1006" s="3" t="n">
        <v>73825055</v>
      </c>
      <c r="B1006" s="3" t="s">
        <v>784</v>
      </c>
      <c r="C1006" s="9" t="n">
        <f aca="false">12-5</f>
        <v>7</v>
      </c>
      <c r="D1006" s="6" t="n">
        <v>43739</v>
      </c>
      <c r="E1006" s="7" t="str">
        <f aca="false">IF(F1006="Sterile",D1006+3652, "NA")</f>
        <v>NA</v>
      </c>
    </row>
    <row r="1007" customFormat="false" ht="43.3" hidden="false" customHeight="false" outlineLevel="0" collapsed="false">
      <c r="A1007" s="3" t="n">
        <v>73825055</v>
      </c>
      <c r="B1007" s="4" t="s">
        <v>784</v>
      </c>
      <c r="C1007" s="5" t="n">
        <v>2</v>
      </c>
      <c r="D1007" s="6" t="n">
        <v>43739</v>
      </c>
      <c r="E1007" s="7" t="str">
        <f aca="false">IF(F1007="Sterile",D1007+3653, "NA")</f>
        <v>NA</v>
      </c>
    </row>
    <row r="1008" customFormat="false" ht="43.3" hidden="false" customHeight="false" outlineLevel="0" collapsed="false">
      <c r="A1008" s="3" t="n">
        <v>73825055</v>
      </c>
      <c r="B1008" s="4" t="s">
        <v>785</v>
      </c>
      <c r="C1008" s="5" t="n">
        <v>2</v>
      </c>
      <c r="D1008" s="6" t="n">
        <v>43891</v>
      </c>
      <c r="E1008" s="7" t="str">
        <f aca="false">IF(F1008="Sterile",D1008+3653, "NA")</f>
        <v>NA</v>
      </c>
    </row>
    <row r="1009" customFormat="false" ht="43.3" hidden="false" customHeight="false" outlineLevel="0" collapsed="false">
      <c r="A1009" s="3" t="n">
        <v>73825060</v>
      </c>
      <c r="B1009" s="3" t="s">
        <v>786</v>
      </c>
      <c r="C1009" s="9" t="n">
        <f aca="false">16-5</f>
        <v>11</v>
      </c>
      <c r="D1009" s="6" t="n">
        <v>44652</v>
      </c>
      <c r="E1009" s="7" t="str">
        <f aca="false">IF(F1009="Sterile",D1009+3652, "NA")</f>
        <v>NA</v>
      </c>
    </row>
    <row r="1010" customFormat="false" ht="43.3" hidden="false" customHeight="false" outlineLevel="0" collapsed="false">
      <c r="A1010" s="3" t="n">
        <v>73825060</v>
      </c>
      <c r="B1010" s="4" t="s">
        <v>786</v>
      </c>
      <c r="C1010" s="5" t="n">
        <f aca="false">3-2</f>
        <v>1</v>
      </c>
      <c r="D1010" s="6" t="n">
        <v>44652</v>
      </c>
      <c r="E1010" s="7" t="str">
        <f aca="false">IF(F1010="Sterile",D1010+3653, "NA")</f>
        <v>NA</v>
      </c>
    </row>
    <row r="1011" customFormat="false" ht="43.3" hidden="false" customHeight="false" outlineLevel="0" collapsed="false">
      <c r="A1011" s="3" t="n">
        <v>73825065</v>
      </c>
      <c r="B1011" s="3" t="s">
        <v>787</v>
      </c>
      <c r="C1011" s="9" t="n">
        <v>7</v>
      </c>
      <c r="D1011" s="6" t="n">
        <v>43891</v>
      </c>
      <c r="E1011" s="7" t="str">
        <f aca="false">IF(F1011="Sterile",D1011+3652, "NA")</f>
        <v>NA</v>
      </c>
    </row>
    <row r="1012" customFormat="false" ht="43.3" hidden="false" customHeight="false" outlineLevel="0" collapsed="false">
      <c r="A1012" s="3" t="n">
        <v>73825070</v>
      </c>
      <c r="B1012" s="3" t="s">
        <v>788</v>
      </c>
      <c r="C1012" s="9" t="n">
        <v>10</v>
      </c>
      <c r="D1012" s="6" t="n">
        <v>43556</v>
      </c>
      <c r="E1012" s="7" t="str">
        <f aca="false">IF(F1012="Sterile",D1012+3652, "NA")</f>
        <v>NA</v>
      </c>
    </row>
    <row r="1013" customFormat="false" ht="43.3" hidden="false" customHeight="false" outlineLevel="0" collapsed="false">
      <c r="A1013" s="3" t="n">
        <v>73825075</v>
      </c>
      <c r="B1013" s="3" t="s">
        <v>789</v>
      </c>
      <c r="C1013" s="9" t="n">
        <v>8</v>
      </c>
      <c r="D1013" s="6" t="n">
        <v>43586</v>
      </c>
      <c r="E1013" s="7" t="str">
        <f aca="false">IF(F1013="Sterile",D1013+3652, "NA")</f>
        <v>NA</v>
      </c>
    </row>
    <row r="1014" customFormat="false" ht="43.3" hidden="false" customHeight="false" outlineLevel="0" collapsed="false">
      <c r="A1014" s="3" t="n">
        <v>73825080</v>
      </c>
      <c r="B1014" s="4" t="s">
        <v>790</v>
      </c>
      <c r="C1014" s="5" t="n">
        <v>5</v>
      </c>
      <c r="D1014" s="6" t="n">
        <v>43282</v>
      </c>
      <c r="E1014" s="7" t="str">
        <f aca="false">IF(F1014="Sterile",D1014+3653, "NA")</f>
        <v>NA</v>
      </c>
    </row>
    <row r="1015" customFormat="false" ht="43.3" hidden="false" customHeight="false" outlineLevel="0" collapsed="false">
      <c r="A1015" s="3" t="n">
        <v>73825210</v>
      </c>
      <c r="B1015" s="4" t="s">
        <v>791</v>
      </c>
      <c r="C1015" s="5" t="n">
        <v>1</v>
      </c>
      <c r="D1015" s="6" t="n">
        <v>41883</v>
      </c>
      <c r="E1015" s="7" t="str">
        <f aca="false">IF(F1015="Sterile",D1015+3653, "NA")</f>
        <v>NA</v>
      </c>
    </row>
    <row r="1016" customFormat="false" ht="43.3" hidden="false" customHeight="false" outlineLevel="0" collapsed="false">
      <c r="A1016" s="3" t="n">
        <v>73825210</v>
      </c>
      <c r="B1016" s="4" t="s">
        <v>792</v>
      </c>
      <c r="C1016" s="5" t="n">
        <v>1</v>
      </c>
      <c r="D1016" s="6" t="n">
        <v>43252</v>
      </c>
      <c r="E1016" s="7" t="str">
        <f aca="false">IF(F1016="Sterile",D1016+3653, "NA")</f>
        <v>NA</v>
      </c>
    </row>
    <row r="1017" customFormat="false" ht="43.3" hidden="false" customHeight="false" outlineLevel="0" collapsed="false">
      <c r="A1017" s="3" t="n">
        <v>73825212</v>
      </c>
      <c r="B1017" s="3" t="s">
        <v>793</v>
      </c>
      <c r="C1017" s="9" t="n">
        <v>1</v>
      </c>
      <c r="D1017" s="6" t="n">
        <v>42036</v>
      </c>
      <c r="E1017" s="7" t="str">
        <f aca="false">IF(F1017="Sterile",D1017+3652, "NA")</f>
        <v>NA</v>
      </c>
    </row>
    <row r="1018" customFormat="false" ht="43.3" hidden="false" customHeight="false" outlineLevel="0" collapsed="false">
      <c r="A1018" s="3" t="n">
        <v>73825212</v>
      </c>
      <c r="B1018" s="3" t="s">
        <v>794</v>
      </c>
      <c r="C1018" s="9" t="n">
        <v>1</v>
      </c>
      <c r="D1018" s="6" t="n">
        <v>42186</v>
      </c>
      <c r="E1018" s="7" t="str">
        <f aca="false">IF(F1018="Sterile",D1018+3652, "NA")</f>
        <v>NA</v>
      </c>
    </row>
    <row r="1019" customFormat="false" ht="43.3" hidden="false" customHeight="false" outlineLevel="0" collapsed="false">
      <c r="A1019" s="3" t="n">
        <v>73825212</v>
      </c>
      <c r="B1019" s="4" t="s">
        <v>795</v>
      </c>
      <c r="C1019" s="5" t="n">
        <v>1</v>
      </c>
      <c r="D1019" s="6" t="n">
        <v>43647</v>
      </c>
      <c r="E1019" s="7" t="str">
        <f aca="false">IF(F1019="Sterile",D1019+3651, "NA")</f>
        <v>NA</v>
      </c>
    </row>
    <row r="1020" customFormat="false" ht="43.3" hidden="false" customHeight="false" outlineLevel="0" collapsed="false">
      <c r="A1020" s="3" t="n">
        <v>73825212</v>
      </c>
      <c r="B1020" s="4" t="s">
        <v>795</v>
      </c>
      <c r="C1020" s="5" t="n">
        <v>1</v>
      </c>
      <c r="D1020" s="6" t="n">
        <v>43647</v>
      </c>
      <c r="E1020" s="7" t="str">
        <f aca="false">IF(F1020="Sterile",D1020+3653, "NA")</f>
        <v>NA</v>
      </c>
    </row>
    <row r="1021" customFormat="false" ht="43.3" hidden="false" customHeight="false" outlineLevel="0" collapsed="false">
      <c r="A1021" s="8" t="n">
        <v>73825214</v>
      </c>
      <c r="B1021" s="12" t="s">
        <v>796</v>
      </c>
      <c r="C1021" s="13" t="n">
        <v>5</v>
      </c>
      <c r="D1021" s="6" t="n">
        <v>44409</v>
      </c>
      <c r="E1021" s="7" t="str">
        <f aca="false">IF(F1021="Sterile",D1021+3652, "NA")</f>
        <v>NA</v>
      </c>
    </row>
    <row r="1022" customFormat="false" ht="43.3" hidden="false" customHeight="false" outlineLevel="0" collapsed="false">
      <c r="A1022" s="3" t="n">
        <v>73825216</v>
      </c>
      <c r="B1022" s="12" t="s">
        <v>797</v>
      </c>
      <c r="C1022" s="13" t="n">
        <f aca="false">5-1+1</f>
        <v>5</v>
      </c>
      <c r="D1022" s="6" t="n">
        <v>44621</v>
      </c>
      <c r="E1022" s="7" t="str">
        <f aca="false">IF(F1022="Sterile",D1022+3652, "NA")</f>
        <v>NA</v>
      </c>
    </row>
    <row r="1023" customFormat="false" ht="43.3" hidden="false" customHeight="false" outlineLevel="0" collapsed="false">
      <c r="A1023" s="3" t="n">
        <v>73825216</v>
      </c>
      <c r="B1023" s="4" t="s">
        <v>797</v>
      </c>
      <c r="C1023" s="5" t="n">
        <v>1</v>
      </c>
      <c r="D1023" s="6" t="n">
        <v>44621</v>
      </c>
      <c r="E1023" s="7" t="str">
        <f aca="false">IF(F1023="Sterile",D1023+3653, "NA")</f>
        <v>NA</v>
      </c>
    </row>
    <row r="1024" customFormat="false" ht="43.3" hidden="false" customHeight="false" outlineLevel="0" collapsed="false">
      <c r="A1024" s="3" t="n">
        <v>73825218</v>
      </c>
      <c r="B1024" s="12" t="s">
        <v>798</v>
      </c>
      <c r="C1024" s="13" t="n">
        <f aca="false">2-1</f>
        <v>1</v>
      </c>
      <c r="D1024" s="6" t="n">
        <v>43647</v>
      </c>
      <c r="E1024" s="7" t="str">
        <f aca="false">IF(F1024="Sterile",D1024+3652, "NA")</f>
        <v>NA</v>
      </c>
    </row>
    <row r="1025" customFormat="false" ht="43.3" hidden="false" customHeight="false" outlineLevel="0" collapsed="false">
      <c r="A1025" s="3" t="n">
        <v>73825220</v>
      </c>
      <c r="B1025" s="12" t="s">
        <v>799</v>
      </c>
      <c r="C1025" s="13" t="n">
        <f aca="false">2-1</f>
        <v>1</v>
      </c>
      <c r="D1025" s="6" t="n">
        <v>42856</v>
      </c>
      <c r="E1025" s="7" t="str">
        <f aca="false">IF(F1025="Sterile",D1025+3652, "NA")</f>
        <v>NA</v>
      </c>
    </row>
    <row r="1026" customFormat="false" ht="43.3" hidden="false" customHeight="false" outlineLevel="0" collapsed="false">
      <c r="A1026" s="3" t="n">
        <v>73825224</v>
      </c>
      <c r="B1026" s="12" t="s">
        <v>800</v>
      </c>
      <c r="C1026" s="13" t="n">
        <v>1</v>
      </c>
      <c r="D1026" s="6" t="n">
        <v>42917</v>
      </c>
      <c r="E1026" s="7" t="str">
        <f aca="false">IF(F1026="Sterile",D1026+3652, "NA")</f>
        <v>NA</v>
      </c>
    </row>
    <row r="1027" customFormat="false" ht="43.3" hidden="false" customHeight="false" outlineLevel="0" collapsed="false">
      <c r="A1027" s="3" t="n">
        <v>73825224</v>
      </c>
      <c r="B1027" s="12" t="s">
        <v>801</v>
      </c>
      <c r="C1027" s="13" t="n">
        <v>1</v>
      </c>
      <c r="D1027" s="6" t="n">
        <v>42917</v>
      </c>
      <c r="E1027" s="7" t="str">
        <f aca="false">IF(F1027="Sterile",D1027+3652, "NA")</f>
        <v>NA</v>
      </c>
    </row>
    <row r="1028" customFormat="false" ht="43.3" hidden="false" customHeight="false" outlineLevel="0" collapsed="false">
      <c r="A1028" s="3" t="n">
        <v>73825226</v>
      </c>
      <c r="B1028" s="12" t="s">
        <v>802</v>
      </c>
      <c r="C1028" s="13" t="n">
        <v>2</v>
      </c>
      <c r="D1028" s="6" t="n">
        <v>42856</v>
      </c>
      <c r="E1028" s="7" t="str">
        <f aca="false">IF(F1028="Sterile",D1028+3652, "NA")</f>
        <v>NA</v>
      </c>
    </row>
    <row r="1029" customFormat="false" ht="43.3" hidden="false" customHeight="false" outlineLevel="0" collapsed="false">
      <c r="A1029" s="3" t="n">
        <v>73825228</v>
      </c>
      <c r="B1029" s="12" t="s">
        <v>803</v>
      </c>
      <c r="C1029" s="13" t="n">
        <v>2</v>
      </c>
      <c r="D1029" s="6" t="n">
        <v>43282</v>
      </c>
      <c r="E1029" s="7" t="str">
        <f aca="false">IF(F1029="Sterile",D1029+3652, "NA")</f>
        <v>NA</v>
      </c>
    </row>
    <row r="1030" customFormat="false" ht="43.3" hidden="false" customHeight="false" outlineLevel="0" collapsed="false">
      <c r="A1030" s="3" t="n">
        <v>73825230</v>
      </c>
      <c r="B1030" s="12" t="s">
        <v>804</v>
      </c>
      <c r="C1030" s="13" t="n">
        <v>2</v>
      </c>
      <c r="D1030" s="6" t="n">
        <v>43252</v>
      </c>
      <c r="E1030" s="7" t="str">
        <f aca="false">IF(F1030="Sterile",D1030+3652, "NA")</f>
        <v>NA</v>
      </c>
    </row>
    <row r="1031" customFormat="false" ht="43.3" hidden="false" customHeight="false" outlineLevel="0" collapsed="false">
      <c r="A1031" s="3" t="n">
        <v>73825232</v>
      </c>
      <c r="B1031" s="12" t="s">
        <v>805</v>
      </c>
      <c r="C1031" s="13" t="n">
        <v>2</v>
      </c>
      <c r="D1031" s="6" t="n">
        <v>43282</v>
      </c>
      <c r="E1031" s="7" t="str">
        <f aca="false">IF(F1031="Sterile",D1031+3652, "NA")</f>
        <v>NA</v>
      </c>
    </row>
    <row r="1032" customFormat="false" ht="43.3" hidden="false" customHeight="false" outlineLevel="0" collapsed="false">
      <c r="A1032" s="3" t="n">
        <v>73825234</v>
      </c>
      <c r="B1032" s="12" t="s">
        <v>806</v>
      </c>
      <c r="C1032" s="13" t="n">
        <v>3</v>
      </c>
      <c r="D1032" s="6" t="n">
        <v>43952</v>
      </c>
      <c r="E1032" s="7" t="str">
        <f aca="false">IF(F1032="Sterile",D1032+3652, "NA")</f>
        <v>NA</v>
      </c>
    </row>
    <row r="1033" customFormat="false" ht="43.3" hidden="false" customHeight="false" outlineLevel="0" collapsed="false">
      <c r="A1033" s="3" t="n">
        <v>73825236</v>
      </c>
      <c r="B1033" s="12" t="s">
        <v>807</v>
      </c>
      <c r="C1033" s="13" t="n">
        <f aca="false">2-1+1</f>
        <v>2</v>
      </c>
      <c r="D1033" s="6" t="n">
        <v>43282</v>
      </c>
      <c r="E1033" s="7" t="str">
        <f aca="false">IF(F1033="Sterile",D1033+3652, "NA")</f>
        <v>NA</v>
      </c>
    </row>
    <row r="1034" customFormat="false" ht="43.3" hidden="false" customHeight="false" outlineLevel="0" collapsed="false">
      <c r="A1034" s="3" t="n">
        <v>73825236</v>
      </c>
      <c r="B1034" s="4" t="s">
        <v>807</v>
      </c>
      <c r="C1034" s="5" t="n">
        <v>1</v>
      </c>
      <c r="D1034" s="6" t="n">
        <v>43282</v>
      </c>
      <c r="E1034" s="7" t="str">
        <f aca="false">IF(F1034="Sterile",D1034+3653, "NA")</f>
        <v>NA</v>
      </c>
    </row>
    <row r="1035" customFormat="false" ht="43.3" hidden="false" customHeight="false" outlineLevel="0" collapsed="false">
      <c r="A1035" s="3" t="n">
        <v>73825238</v>
      </c>
      <c r="B1035" s="12" t="s">
        <v>808</v>
      </c>
      <c r="C1035" s="13" t="n">
        <f aca="false">2-1</f>
        <v>1</v>
      </c>
      <c r="D1035" s="6" t="n">
        <v>43132</v>
      </c>
      <c r="E1035" s="7" t="str">
        <f aca="false">IF(F1035="Sterile",D1035+3652, "NA")</f>
        <v>NA</v>
      </c>
    </row>
    <row r="1036" customFormat="false" ht="43.3" hidden="false" customHeight="false" outlineLevel="0" collapsed="false">
      <c r="A1036" s="3" t="n">
        <v>73825238</v>
      </c>
      <c r="B1036" s="4" t="s">
        <v>808</v>
      </c>
      <c r="C1036" s="5" t="n">
        <v>1</v>
      </c>
      <c r="D1036" s="6" t="n">
        <v>43132</v>
      </c>
      <c r="E1036" s="7" t="str">
        <f aca="false">IF(F1036="Sterile",D1036+3653, "NA")</f>
        <v>NA</v>
      </c>
    </row>
    <row r="1037" customFormat="false" ht="43.3" hidden="false" customHeight="false" outlineLevel="0" collapsed="false">
      <c r="A1037" s="3" t="n">
        <v>73825240</v>
      </c>
      <c r="B1037" s="4" t="s">
        <v>809</v>
      </c>
      <c r="C1037" s="5" t="n">
        <f aca="false">3</f>
        <v>3</v>
      </c>
      <c r="D1037" s="6" t="n">
        <v>43709</v>
      </c>
      <c r="E1037" s="7" t="str">
        <f aca="false">IF(F1037="Sterile",D1037+3653, "NA")</f>
        <v>NA</v>
      </c>
    </row>
    <row r="1038" customFormat="false" ht="43.3" hidden="false" customHeight="false" outlineLevel="0" collapsed="false">
      <c r="A1038" s="3" t="n">
        <v>73825245</v>
      </c>
      <c r="B1038" s="12" t="s">
        <v>810</v>
      </c>
      <c r="C1038" s="13" t="n">
        <f aca="false">5-4+4</f>
        <v>5</v>
      </c>
      <c r="D1038" s="6" t="n">
        <v>43647</v>
      </c>
      <c r="E1038" s="7" t="str">
        <f aca="false">IF(F1038="Sterile",D1038+3652, "NA")</f>
        <v>NA</v>
      </c>
    </row>
    <row r="1039" customFormat="false" ht="43.3" hidden="false" customHeight="false" outlineLevel="0" collapsed="false">
      <c r="A1039" s="3" t="n">
        <v>73825245</v>
      </c>
      <c r="B1039" s="4" t="s">
        <v>810</v>
      </c>
      <c r="C1039" s="5" t="n">
        <v>1</v>
      </c>
      <c r="D1039" s="6" t="n">
        <v>43647</v>
      </c>
      <c r="E1039" s="7" t="str">
        <f aca="false">IF(F1039="Sterile",D1039+3653, "NA")</f>
        <v>NA</v>
      </c>
    </row>
    <row r="1040" customFormat="false" ht="43.3" hidden="false" customHeight="false" outlineLevel="0" collapsed="false">
      <c r="A1040" s="3" t="n">
        <v>73825250</v>
      </c>
      <c r="B1040" s="4" t="s">
        <v>811</v>
      </c>
      <c r="C1040" s="5" t="n">
        <f aca="false">2+2</f>
        <v>4</v>
      </c>
      <c r="D1040" s="6" t="n">
        <v>43252</v>
      </c>
      <c r="E1040" s="7" t="str">
        <f aca="false">IF(F1040="Sterile",D1040+3653, "NA")</f>
        <v>NA</v>
      </c>
    </row>
    <row r="1041" customFormat="false" ht="43.3" hidden="false" customHeight="false" outlineLevel="0" collapsed="false">
      <c r="A1041" s="3" t="n">
        <v>73825255</v>
      </c>
      <c r="B1041" s="12" t="s">
        <v>812</v>
      </c>
      <c r="C1041" s="13" t="n">
        <f aca="false">2-1+1</f>
        <v>2</v>
      </c>
      <c r="D1041" s="6" t="n">
        <v>43252</v>
      </c>
      <c r="E1041" s="7" t="str">
        <f aca="false">IF(F1041="Sterile",D1041+3652, "NA")</f>
        <v>NA</v>
      </c>
    </row>
    <row r="1042" customFormat="false" ht="43.3" hidden="false" customHeight="false" outlineLevel="0" collapsed="false">
      <c r="A1042" s="3" t="n">
        <v>73825255</v>
      </c>
      <c r="B1042" s="4" t="s">
        <v>812</v>
      </c>
      <c r="C1042" s="5" t="n">
        <v>1</v>
      </c>
      <c r="D1042" s="6" t="n">
        <v>43252</v>
      </c>
      <c r="E1042" s="7" t="str">
        <f aca="false">IF(F1042="Sterile",D1042+3653, "NA")</f>
        <v>NA</v>
      </c>
    </row>
    <row r="1043" customFormat="false" ht="43.3" hidden="false" customHeight="false" outlineLevel="0" collapsed="false">
      <c r="A1043" s="3" t="n">
        <v>73825260</v>
      </c>
      <c r="B1043" s="12" t="s">
        <v>813</v>
      </c>
      <c r="C1043" s="13" t="n">
        <v>2</v>
      </c>
      <c r="D1043" s="6" t="n">
        <v>43252</v>
      </c>
      <c r="E1043" s="7" t="str">
        <f aca="false">IF(F1043="Sterile",D1043+3652, "NA")</f>
        <v>NA</v>
      </c>
    </row>
    <row r="1044" customFormat="false" ht="43.3" hidden="false" customHeight="false" outlineLevel="0" collapsed="false">
      <c r="A1044" s="3" t="n">
        <v>73825335</v>
      </c>
      <c r="B1044" s="12" t="s">
        <v>814</v>
      </c>
      <c r="C1044" s="13" t="n">
        <v>5</v>
      </c>
      <c r="D1044" s="6" t="n">
        <v>44621</v>
      </c>
      <c r="E1044" s="7" t="str">
        <f aca="false">IF(F1044="Sterile",D1044+3652, "NA")</f>
        <v>NA</v>
      </c>
    </row>
    <row r="1045" customFormat="false" ht="43.3" hidden="false" customHeight="false" outlineLevel="0" collapsed="false">
      <c r="A1045" s="3" t="n">
        <v>73825340</v>
      </c>
      <c r="B1045" s="12" t="s">
        <v>815</v>
      </c>
      <c r="C1045" s="13" t="n">
        <v>1</v>
      </c>
      <c r="D1045" s="6" t="n">
        <v>43466</v>
      </c>
      <c r="E1045" s="7" t="str">
        <f aca="false">IF(F1045="Sterile",D1045+3652, "NA")</f>
        <v>NA</v>
      </c>
    </row>
    <row r="1046" customFormat="false" ht="43.3" hidden="false" customHeight="false" outlineLevel="0" collapsed="false">
      <c r="A1046" s="3" t="n">
        <v>73825340</v>
      </c>
      <c r="B1046" s="12" t="s">
        <v>816</v>
      </c>
      <c r="C1046" s="13" t="n">
        <v>3</v>
      </c>
      <c r="D1046" s="6" t="n">
        <v>44409</v>
      </c>
      <c r="E1046" s="7" t="str">
        <f aca="false">IF(F1046="Sterile",D1046+3652, "NA")</f>
        <v>NA</v>
      </c>
    </row>
    <row r="1047" customFormat="false" ht="43.3" hidden="false" customHeight="false" outlineLevel="0" collapsed="false">
      <c r="A1047" s="3" t="n">
        <v>73825340</v>
      </c>
      <c r="B1047" s="4" t="s">
        <v>816</v>
      </c>
      <c r="C1047" s="5" t="n">
        <v>2</v>
      </c>
      <c r="D1047" s="6" t="n">
        <v>44409</v>
      </c>
      <c r="E1047" s="7" t="str">
        <f aca="false">IF(F1047="Sterile",D1047+3651, "NA")</f>
        <v>NA</v>
      </c>
    </row>
    <row r="1048" customFormat="false" ht="43.3" hidden="false" customHeight="false" outlineLevel="0" collapsed="false">
      <c r="A1048" s="3" t="n">
        <v>73825340</v>
      </c>
      <c r="B1048" s="4" t="s">
        <v>816</v>
      </c>
      <c r="C1048" s="5" t="n">
        <v>1</v>
      </c>
      <c r="D1048" s="6" t="n">
        <v>44409</v>
      </c>
      <c r="E1048" s="7" t="str">
        <f aca="false">IF(F1048="Sterile",D1048+3653, "NA")</f>
        <v>NA</v>
      </c>
    </row>
    <row r="1049" customFormat="false" ht="43.3" hidden="false" customHeight="false" outlineLevel="0" collapsed="false">
      <c r="A1049" s="3" t="n">
        <v>73825345</v>
      </c>
      <c r="B1049" s="12" t="s">
        <v>817</v>
      </c>
      <c r="C1049" s="5" t="n">
        <v>1</v>
      </c>
      <c r="D1049" s="6" t="n">
        <v>43466</v>
      </c>
      <c r="E1049" s="7" t="str">
        <f aca="false">IF(F1049="Sterile",D1049+3653, "NA")</f>
        <v>NA</v>
      </c>
    </row>
    <row r="1050" customFormat="false" ht="43.3" hidden="false" customHeight="false" outlineLevel="0" collapsed="false">
      <c r="A1050" s="3" t="n">
        <v>73825345</v>
      </c>
      <c r="B1050" s="12" t="s">
        <v>818</v>
      </c>
      <c r="C1050" s="13" t="n">
        <v>3</v>
      </c>
      <c r="D1050" s="6" t="n">
        <v>44682</v>
      </c>
      <c r="E1050" s="7" t="str">
        <f aca="false">IF(F1050="Sterile",D1050+3652, "NA")</f>
        <v>NA</v>
      </c>
    </row>
    <row r="1051" customFormat="false" ht="43.3" hidden="false" customHeight="false" outlineLevel="0" collapsed="false">
      <c r="A1051" s="3" t="n">
        <v>73825345</v>
      </c>
      <c r="B1051" s="4" t="s">
        <v>818</v>
      </c>
      <c r="C1051" s="5" t="n">
        <v>1</v>
      </c>
      <c r="D1051" s="6" t="n">
        <v>44682</v>
      </c>
      <c r="E1051" s="7" t="str">
        <f aca="false">IF(F1051="Sterile",D1051+3653, "NA")</f>
        <v>NA</v>
      </c>
    </row>
    <row r="1052" customFormat="false" ht="43.3" hidden="false" customHeight="false" outlineLevel="0" collapsed="false">
      <c r="A1052" s="3" t="n">
        <v>73825350</v>
      </c>
      <c r="B1052" s="12" t="s">
        <v>819</v>
      </c>
      <c r="C1052" s="13" t="n">
        <v>2</v>
      </c>
      <c r="D1052" s="6" t="n">
        <v>43466</v>
      </c>
      <c r="E1052" s="7" t="str">
        <f aca="false">IF(F1052="Sterile",D1052+3652, "NA")</f>
        <v>NA</v>
      </c>
    </row>
    <row r="1053" customFormat="false" ht="43.3" hidden="false" customHeight="false" outlineLevel="0" collapsed="false">
      <c r="A1053" s="3" t="n">
        <v>73825355</v>
      </c>
      <c r="B1053" s="12" t="s">
        <v>820</v>
      </c>
      <c r="C1053" s="13" t="n">
        <v>2</v>
      </c>
      <c r="D1053" s="6" t="n">
        <v>43221</v>
      </c>
      <c r="E1053" s="7" t="str">
        <f aca="false">IF(F1053="Sterile",D1053+3652, "NA")</f>
        <v>NA</v>
      </c>
    </row>
    <row r="1054" customFormat="false" ht="43.3" hidden="false" customHeight="false" outlineLevel="0" collapsed="false">
      <c r="A1054" s="3" t="n">
        <v>73825360</v>
      </c>
      <c r="B1054" s="12" t="s">
        <v>821</v>
      </c>
      <c r="C1054" s="13" t="n">
        <v>2</v>
      </c>
      <c r="D1054" s="6" t="n">
        <v>43252</v>
      </c>
      <c r="E1054" s="7" t="str">
        <f aca="false">IF(F1054="Sterile",D1054+3652, "NA")</f>
        <v>NA</v>
      </c>
    </row>
    <row r="1055" customFormat="false" ht="43.3" hidden="false" customHeight="false" outlineLevel="0" collapsed="false">
      <c r="A1055" s="3" t="n">
        <v>73826014</v>
      </c>
      <c r="B1055" s="12" t="s">
        <v>822</v>
      </c>
      <c r="C1055" s="13" t="n">
        <v>3</v>
      </c>
      <c r="D1055" s="6" t="n">
        <v>43435</v>
      </c>
      <c r="E1055" s="7" t="str">
        <f aca="false">IF(F1055="Sterile",D1055+3652, "NA")</f>
        <v>NA</v>
      </c>
    </row>
    <row r="1056" customFormat="false" ht="43.3" hidden="false" customHeight="false" outlineLevel="0" collapsed="false">
      <c r="A1056" s="3" t="n">
        <v>73826016</v>
      </c>
      <c r="B1056" s="12" t="s">
        <v>823</v>
      </c>
      <c r="C1056" s="13" t="n">
        <v>3</v>
      </c>
      <c r="D1056" s="6" t="n">
        <v>43647</v>
      </c>
      <c r="E1056" s="7" t="str">
        <f aca="false">IF(F1056="Sterile",D1056+3652, "NA")</f>
        <v>NA</v>
      </c>
    </row>
    <row r="1057" customFormat="false" ht="43.3" hidden="false" customHeight="false" outlineLevel="0" collapsed="false">
      <c r="A1057" s="3" t="n">
        <v>73826016</v>
      </c>
      <c r="B1057" s="4" t="s">
        <v>823</v>
      </c>
      <c r="C1057" s="5" t="n">
        <v>2</v>
      </c>
      <c r="D1057" s="6" t="n">
        <v>43647</v>
      </c>
      <c r="E1057" s="7" t="str">
        <f aca="false">IF(F1057="Sterile",D1057+3651, "NA")</f>
        <v>NA</v>
      </c>
    </row>
    <row r="1058" customFormat="false" ht="43.3" hidden="false" customHeight="false" outlineLevel="0" collapsed="false">
      <c r="A1058" s="3" t="n">
        <v>73826016</v>
      </c>
      <c r="B1058" s="4" t="s">
        <v>823</v>
      </c>
      <c r="C1058" s="5" t="n">
        <v>6</v>
      </c>
      <c r="D1058" s="6" t="n">
        <v>43647</v>
      </c>
      <c r="E1058" s="7" t="str">
        <f aca="false">IF(F1058="Sterile",D1058+3653, "NA")</f>
        <v>NA</v>
      </c>
    </row>
    <row r="1059" customFormat="false" ht="43.3" hidden="false" customHeight="false" outlineLevel="0" collapsed="false">
      <c r="A1059" s="3" t="n">
        <v>73826018</v>
      </c>
      <c r="B1059" s="12" t="s">
        <v>824</v>
      </c>
      <c r="C1059" s="13" t="n">
        <f aca="false">14-4-2-5</f>
        <v>3</v>
      </c>
      <c r="D1059" s="6" t="n">
        <v>44287</v>
      </c>
      <c r="E1059" s="7" t="str">
        <f aca="false">IF(F1059="Sterile",D1059+3652, "NA")</f>
        <v>NA</v>
      </c>
    </row>
    <row r="1060" customFormat="false" ht="43.3" hidden="false" customHeight="false" outlineLevel="0" collapsed="false">
      <c r="A1060" s="3" t="n">
        <v>73826018</v>
      </c>
      <c r="B1060" s="4" t="s">
        <v>825</v>
      </c>
      <c r="C1060" s="5" t="n">
        <v>3</v>
      </c>
      <c r="D1060" s="6" t="n">
        <v>44440</v>
      </c>
      <c r="E1060" s="7" t="str">
        <f aca="false">IF(F1060="Sterile",D1060+3651, "NA")</f>
        <v>NA</v>
      </c>
    </row>
    <row r="1061" customFormat="false" ht="43.3" hidden="false" customHeight="false" outlineLevel="0" collapsed="false">
      <c r="A1061" s="3" t="n">
        <v>73826020</v>
      </c>
      <c r="B1061" s="12" t="s">
        <v>826</v>
      </c>
      <c r="C1061" s="13" t="n">
        <f aca="false">21-4-10</f>
        <v>7</v>
      </c>
      <c r="D1061" s="6" t="n">
        <v>44652</v>
      </c>
      <c r="E1061" s="7" t="str">
        <f aca="false">IF(F1061="Sterile",D1061+3652, "NA")</f>
        <v>NA</v>
      </c>
    </row>
    <row r="1062" customFormat="false" ht="43.3" hidden="false" customHeight="false" outlineLevel="0" collapsed="false">
      <c r="A1062" s="3" t="n">
        <v>73826022</v>
      </c>
      <c r="B1062" s="12" t="s">
        <v>827</v>
      </c>
      <c r="C1062" s="13" t="n">
        <f aca="false">7-2</f>
        <v>5</v>
      </c>
      <c r="D1062" s="6" t="n">
        <v>44652</v>
      </c>
      <c r="E1062" s="7" t="str">
        <f aca="false">IF(F1062="Sterile",D1062+3652, "NA")</f>
        <v>NA</v>
      </c>
    </row>
    <row r="1063" customFormat="false" ht="43.3" hidden="false" customHeight="false" outlineLevel="0" collapsed="false">
      <c r="A1063" s="3" t="n">
        <v>73826024</v>
      </c>
      <c r="B1063" s="12" t="s">
        <v>828</v>
      </c>
      <c r="C1063" s="13" t="n">
        <f aca="false">19-4-10-3</f>
        <v>2</v>
      </c>
      <c r="D1063" s="6" t="n">
        <v>44593</v>
      </c>
      <c r="E1063" s="7" t="str">
        <f aca="false">IF(F1063="Sterile",D1063+3652, "NA")</f>
        <v>NA</v>
      </c>
    </row>
    <row r="1064" customFormat="false" ht="43.3" hidden="false" customHeight="false" outlineLevel="0" collapsed="false">
      <c r="A1064" s="3" t="n">
        <v>73826024</v>
      </c>
      <c r="B1064" s="12" t="s">
        <v>829</v>
      </c>
      <c r="C1064" s="13" t="n">
        <v>11</v>
      </c>
      <c r="D1064" s="6" t="n">
        <v>44713</v>
      </c>
      <c r="E1064" s="7" t="str">
        <f aca="false">IF(F1064="Sterile",D1064+3652, "NA")</f>
        <v>NA</v>
      </c>
    </row>
    <row r="1065" customFormat="false" ht="43.3" hidden="false" customHeight="false" outlineLevel="0" collapsed="false">
      <c r="A1065" s="3" t="n">
        <v>73826026</v>
      </c>
      <c r="B1065" s="12" t="s">
        <v>830</v>
      </c>
      <c r="C1065" s="13" t="n">
        <f aca="false">11-4-3</f>
        <v>4</v>
      </c>
      <c r="D1065" s="6" t="n">
        <v>44621</v>
      </c>
      <c r="E1065" s="7" t="str">
        <f aca="false">IF(F1065="Sterile",D1065+3652, "NA")</f>
        <v>NA</v>
      </c>
    </row>
    <row r="1066" customFormat="false" ht="43.3" hidden="false" customHeight="false" outlineLevel="0" collapsed="false">
      <c r="A1066" s="3" t="n">
        <v>73826028</v>
      </c>
      <c r="B1066" s="12" t="s">
        <v>831</v>
      </c>
      <c r="C1066" s="13" t="n">
        <v>1</v>
      </c>
      <c r="D1066" s="6" t="n">
        <v>43466</v>
      </c>
      <c r="E1066" s="7" t="str">
        <f aca="false">IF(F1066="Sterile",D1066+3652, "NA")</f>
        <v>NA</v>
      </c>
    </row>
    <row r="1067" customFormat="false" ht="43.3" hidden="false" customHeight="false" outlineLevel="0" collapsed="false">
      <c r="A1067" s="3" t="n">
        <v>73826028</v>
      </c>
      <c r="B1067" s="12" t="s">
        <v>832</v>
      </c>
      <c r="C1067" s="13" t="n">
        <v>5</v>
      </c>
      <c r="D1067" s="6" t="n">
        <v>44621</v>
      </c>
      <c r="E1067" s="7" t="str">
        <f aca="false">IF(F1067="Sterile",D1067+3652, "NA")</f>
        <v>NA</v>
      </c>
    </row>
    <row r="1068" customFormat="false" ht="43.3" hidden="false" customHeight="false" outlineLevel="0" collapsed="false">
      <c r="A1068" s="3" t="n">
        <v>73826028</v>
      </c>
      <c r="B1068" s="12" t="s">
        <v>833</v>
      </c>
      <c r="C1068" s="13" t="n">
        <v>15</v>
      </c>
      <c r="D1068" s="6" t="n">
        <v>44621</v>
      </c>
      <c r="E1068" s="7" t="str">
        <f aca="false">IF(F1068="Sterile",D1068+3652, "NA")</f>
        <v>NA</v>
      </c>
    </row>
    <row r="1069" customFormat="false" ht="43.3" hidden="false" customHeight="false" outlineLevel="0" collapsed="false">
      <c r="A1069" s="3" t="n">
        <v>73826030</v>
      </c>
      <c r="B1069" s="12" t="s">
        <v>834</v>
      </c>
      <c r="C1069" s="13" t="n">
        <f aca="false">6-1</f>
        <v>5</v>
      </c>
      <c r="D1069" s="6" t="n">
        <v>44682</v>
      </c>
      <c r="E1069" s="7" t="str">
        <f aca="false">IF(F1069="Sterile",D1069+3652, "NA")</f>
        <v>NA</v>
      </c>
    </row>
    <row r="1070" customFormat="false" ht="43.3" hidden="false" customHeight="false" outlineLevel="0" collapsed="false">
      <c r="A1070" s="3" t="n">
        <v>73826032</v>
      </c>
      <c r="B1070" s="12" t="s">
        <v>835</v>
      </c>
      <c r="C1070" s="13" t="n">
        <v>2</v>
      </c>
      <c r="D1070" s="6" t="n">
        <v>43525</v>
      </c>
      <c r="E1070" s="7" t="str">
        <f aca="false">IF(F1070="Sterile",D1070+3652, "NA")</f>
        <v>NA</v>
      </c>
    </row>
    <row r="1071" customFormat="false" ht="43.3" hidden="false" customHeight="false" outlineLevel="0" collapsed="false">
      <c r="A1071" s="3" t="n">
        <v>73826032</v>
      </c>
      <c r="B1071" s="12" t="s">
        <v>836</v>
      </c>
      <c r="C1071" s="13" t="n">
        <f aca="false">17-3</f>
        <v>14</v>
      </c>
      <c r="D1071" s="6" t="n">
        <v>44470</v>
      </c>
      <c r="E1071" s="7" t="str">
        <f aca="false">IF(F1071="Sterile",D1071+3652, "NA")</f>
        <v>NA</v>
      </c>
    </row>
    <row r="1072" customFormat="false" ht="43.3" hidden="false" customHeight="false" outlineLevel="0" collapsed="false">
      <c r="A1072" s="3" t="n">
        <v>73826032</v>
      </c>
      <c r="B1072" s="12" t="s">
        <v>837</v>
      </c>
      <c r="C1072" s="13" t="n">
        <v>1</v>
      </c>
      <c r="D1072" s="6" t="n">
        <v>44501</v>
      </c>
      <c r="E1072" s="7" t="str">
        <f aca="false">IF(F1072="Sterile",D1072+3652, "NA")</f>
        <v>NA</v>
      </c>
    </row>
    <row r="1073" customFormat="false" ht="43.3" hidden="false" customHeight="false" outlineLevel="0" collapsed="false">
      <c r="A1073" s="3" t="n">
        <v>73826034</v>
      </c>
      <c r="B1073" s="12" t="s">
        <v>838</v>
      </c>
      <c r="C1073" s="13" t="n">
        <f aca="false">24-3</f>
        <v>21</v>
      </c>
      <c r="D1073" s="6" t="n">
        <v>44593</v>
      </c>
      <c r="E1073" s="7" t="str">
        <f aca="false">IF(F1073="Sterile",D1073+3652, "NA")</f>
        <v>NA</v>
      </c>
    </row>
    <row r="1074" customFormat="false" ht="43.3" hidden="false" customHeight="false" outlineLevel="0" collapsed="false">
      <c r="A1074" s="3" t="n">
        <v>73826036</v>
      </c>
      <c r="B1074" s="12" t="s">
        <v>839</v>
      </c>
      <c r="C1074" s="13" t="n">
        <f aca="false">2-1</f>
        <v>1</v>
      </c>
      <c r="D1074" s="6" t="n">
        <v>43617</v>
      </c>
      <c r="E1074" s="7" t="str">
        <f aca="false">IF(F1074="Sterile",D1074+3652, "NA")</f>
        <v>NA</v>
      </c>
    </row>
    <row r="1075" customFormat="false" ht="43.3" hidden="false" customHeight="false" outlineLevel="0" collapsed="false">
      <c r="A1075" s="3" t="n">
        <v>73826036</v>
      </c>
      <c r="B1075" s="12" t="s">
        <v>840</v>
      </c>
      <c r="C1075" s="13" t="n">
        <v>2</v>
      </c>
      <c r="D1075" s="6" t="n">
        <v>44470</v>
      </c>
      <c r="E1075" s="7" t="str">
        <f aca="false">IF(F1075="Sterile",D1075+3652, "NA")</f>
        <v>NA</v>
      </c>
    </row>
    <row r="1076" customFormat="false" ht="43.3" hidden="false" customHeight="false" outlineLevel="0" collapsed="false">
      <c r="A1076" s="3" t="n">
        <v>73826036</v>
      </c>
      <c r="B1076" s="12" t="s">
        <v>841</v>
      </c>
      <c r="C1076" s="13" t="n">
        <v>9</v>
      </c>
      <c r="D1076" s="6" t="n">
        <v>44501</v>
      </c>
      <c r="E1076" s="7" t="str">
        <f aca="false">IF(F1076="Sterile",D1076+3652, "NA")</f>
        <v>NA</v>
      </c>
    </row>
    <row r="1077" customFormat="false" ht="43.3" hidden="false" customHeight="false" outlineLevel="0" collapsed="false">
      <c r="A1077" s="3" t="n">
        <v>73826036</v>
      </c>
      <c r="B1077" s="12" t="s">
        <v>842</v>
      </c>
      <c r="C1077" s="13" t="n">
        <v>10</v>
      </c>
      <c r="D1077" s="6" t="n">
        <v>44593</v>
      </c>
      <c r="E1077" s="7" t="str">
        <f aca="false">IF(F1077="Sterile",D1077+3652, "NA")</f>
        <v>NA</v>
      </c>
    </row>
    <row r="1078" customFormat="false" ht="43.3" hidden="false" customHeight="false" outlineLevel="0" collapsed="false">
      <c r="A1078" s="3" t="n">
        <v>73826036</v>
      </c>
      <c r="B1078" s="12" t="s">
        <v>843</v>
      </c>
      <c r="C1078" s="13" t="n">
        <v>2</v>
      </c>
      <c r="D1078" s="6" t="n">
        <v>44713</v>
      </c>
      <c r="E1078" s="7" t="str">
        <f aca="false">IF(F1078="Sterile",D1078+3652, "NA")</f>
        <v>NA</v>
      </c>
    </row>
    <row r="1079" customFormat="false" ht="43.3" hidden="false" customHeight="false" outlineLevel="0" collapsed="false">
      <c r="A1079" s="3" t="n">
        <v>73826038</v>
      </c>
      <c r="B1079" s="12" t="s">
        <v>844</v>
      </c>
      <c r="C1079" s="13" t="n">
        <f aca="false">15-1</f>
        <v>14</v>
      </c>
      <c r="D1079" s="6" t="n">
        <v>44593</v>
      </c>
      <c r="E1079" s="7" t="str">
        <f aca="false">IF(F1079="Sterile",D1079+3652, "NA")</f>
        <v>NA</v>
      </c>
    </row>
    <row r="1080" customFormat="false" ht="43.3" hidden="false" customHeight="false" outlineLevel="0" collapsed="false">
      <c r="A1080" s="3" t="n">
        <v>73826040</v>
      </c>
      <c r="B1080" s="12" t="s">
        <v>845</v>
      </c>
      <c r="C1080" s="13" t="n">
        <v>17</v>
      </c>
      <c r="D1080" s="6" t="n">
        <v>44562</v>
      </c>
      <c r="E1080" s="7" t="str">
        <f aca="false">IF(F1080="Sterile",D1080+3652, "NA")</f>
        <v>NA</v>
      </c>
    </row>
    <row r="1081" customFormat="false" ht="43.3" hidden="false" customHeight="false" outlineLevel="0" collapsed="false">
      <c r="A1081" s="3" t="n">
        <v>73826040</v>
      </c>
      <c r="B1081" s="4" t="s">
        <v>845</v>
      </c>
      <c r="C1081" s="5" t="n">
        <v>3</v>
      </c>
      <c r="D1081" s="6" t="n">
        <v>44562</v>
      </c>
      <c r="E1081" s="7" t="str">
        <f aca="false">IF(F1081="Sterile",D1081+3651, "NA")</f>
        <v>NA</v>
      </c>
    </row>
    <row r="1082" customFormat="false" ht="43.3" hidden="false" customHeight="false" outlineLevel="0" collapsed="false">
      <c r="A1082" s="3" t="n">
        <v>73826040</v>
      </c>
      <c r="B1082" s="4" t="s">
        <v>846</v>
      </c>
      <c r="C1082" s="5" t="n">
        <v>1</v>
      </c>
      <c r="D1082" s="6" t="n">
        <v>44652</v>
      </c>
      <c r="E1082" s="7" t="str">
        <f aca="false">IF(F1082="Sterile",D1082+3651, "NA")</f>
        <v>NA</v>
      </c>
    </row>
    <row r="1083" customFormat="false" ht="43.3" hidden="false" customHeight="false" outlineLevel="0" collapsed="false">
      <c r="A1083" s="3" t="n">
        <v>73826040</v>
      </c>
      <c r="B1083" s="4" t="s">
        <v>846</v>
      </c>
      <c r="C1083" s="5" t="n">
        <v>1</v>
      </c>
      <c r="D1083" s="6" t="n">
        <v>44652</v>
      </c>
      <c r="E1083" s="7" t="str">
        <f aca="false">IF(F1083="Sterile",D1083+3653, "NA")</f>
        <v>NA</v>
      </c>
    </row>
    <row r="1084" customFormat="false" ht="43.3" hidden="false" customHeight="false" outlineLevel="0" collapsed="false">
      <c r="A1084" s="3" t="n">
        <v>73826042</v>
      </c>
      <c r="B1084" s="12" t="s">
        <v>847</v>
      </c>
      <c r="C1084" s="13" t="n">
        <v>3</v>
      </c>
      <c r="D1084" s="6" t="n">
        <v>43313</v>
      </c>
      <c r="E1084" s="7" t="str">
        <f aca="false">IF(F1084="Sterile",D1084+3652, "NA")</f>
        <v>NA</v>
      </c>
    </row>
    <row r="1085" customFormat="false" ht="43.3" hidden="false" customHeight="false" outlineLevel="0" collapsed="false">
      <c r="A1085" s="3" t="n">
        <v>73826042</v>
      </c>
      <c r="B1085" s="12" t="s">
        <v>848</v>
      </c>
      <c r="C1085" s="13" t="n">
        <v>1</v>
      </c>
      <c r="D1085" s="6" t="n">
        <v>43556</v>
      </c>
      <c r="E1085" s="7" t="str">
        <f aca="false">IF(F1085="Sterile",D1085+3652, "NA")</f>
        <v>NA</v>
      </c>
    </row>
    <row r="1086" customFormat="false" ht="43.3" hidden="false" customHeight="false" outlineLevel="0" collapsed="false">
      <c r="A1086" s="3" t="n">
        <v>73826042</v>
      </c>
      <c r="B1086" s="12" t="s">
        <v>849</v>
      </c>
      <c r="C1086" s="13" t="n">
        <v>1</v>
      </c>
      <c r="D1086" s="6" t="n">
        <v>44287</v>
      </c>
      <c r="E1086" s="7" t="str">
        <f aca="false">IF(F1086="Sterile",D1086+3652, "NA")</f>
        <v>NA</v>
      </c>
    </row>
    <row r="1087" customFormat="false" ht="43.3" hidden="false" customHeight="false" outlineLevel="0" collapsed="false">
      <c r="A1087" s="3" t="n">
        <v>73826042</v>
      </c>
      <c r="B1087" s="12" t="s">
        <v>850</v>
      </c>
      <c r="C1087" s="13" t="n">
        <v>8</v>
      </c>
      <c r="D1087" s="6" t="n">
        <v>44317</v>
      </c>
      <c r="E1087" s="7" t="str">
        <f aca="false">IF(F1087="Sterile",D1087+3652, "NA")</f>
        <v>NA</v>
      </c>
    </row>
    <row r="1088" customFormat="false" ht="43.3" hidden="false" customHeight="false" outlineLevel="0" collapsed="false">
      <c r="A1088" s="3" t="n">
        <v>73826042</v>
      </c>
      <c r="B1088" s="4" t="s">
        <v>850</v>
      </c>
      <c r="C1088" s="5" t="n">
        <v>2</v>
      </c>
      <c r="D1088" s="6" t="n">
        <v>44317</v>
      </c>
      <c r="E1088" s="7" t="str">
        <f aca="false">IF(F1088="Sterile",D1088+3651, "NA")</f>
        <v>NA</v>
      </c>
    </row>
    <row r="1089" customFormat="false" ht="43.3" hidden="false" customHeight="false" outlineLevel="0" collapsed="false">
      <c r="A1089" s="3" t="n">
        <v>73826044</v>
      </c>
      <c r="B1089" s="12" t="s">
        <v>851</v>
      </c>
      <c r="C1089" s="13" t="n">
        <f aca="false">8-1-1</f>
        <v>6</v>
      </c>
      <c r="D1089" s="6" t="n">
        <v>43405</v>
      </c>
      <c r="E1089" s="7" t="str">
        <f aca="false">IF(F1089="Sterile",D1089+3652, "NA")</f>
        <v>NA</v>
      </c>
    </row>
    <row r="1090" customFormat="false" ht="43.3" hidden="false" customHeight="false" outlineLevel="0" collapsed="false">
      <c r="A1090" s="3" t="n">
        <v>73826044</v>
      </c>
      <c r="B1090" s="4" t="s">
        <v>851</v>
      </c>
      <c r="C1090" s="5" t="n">
        <v>1</v>
      </c>
      <c r="D1090" s="6" t="n">
        <v>43709</v>
      </c>
      <c r="E1090" s="7" t="str">
        <f aca="false">IF(F1090="Sterile",D1090+3653, "NA")</f>
        <v>NA</v>
      </c>
    </row>
    <row r="1091" customFormat="false" ht="43.3" hidden="false" customHeight="false" outlineLevel="0" collapsed="false">
      <c r="A1091" s="3" t="n">
        <v>73826044</v>
      </c>
      <c r="B1091" s="12" t="s">
        <v>852</v>
      </c>
      <c r="C1091" s="13" t="n">
        <v>1</v>
      </c>
      <c r="D1091" s="6" t="n">
        <v>43435</v>
      </c>
      <c r="E1091" s="7" t="str">
        <f aca="false">IF(F1091="Sterile",D1091+3652, "NA")</f>
        <v>NA</v>
      </c>
    </row>
    <row r="1092" customFormat="false" ht="43.3" hidden="false" customHeight="false" outlineLevel="0" collapsed="false">
      <c r="A1092" s="3" t="n">
        <v>73826044</v>
      </c>
      <c r="B1092" s="4" t="s">
        <v>852</v>
      </c>
      <c r="C1092" s="5" t="n">
        <v>2</v>
      </c>
      <c r="D1092" s="6" t="n">
        <v>43435</v>
      </c>
      <c r="E1092" s="7" t="str">
        <f aca="false">IF(F1092="Sterile",D1092+3653, "NA")</f>
        <v>NA</v>
      </c>
    </row>
    <row r="1093" customFormat="false" ht="43.3" hidden="false" customHeight="false" outlineLevel="0" collapsed="false">
      <c r="A1093" s="3" t="n">
        <v>73826044</v>
      </c>
      <c r="B1093" s="4" t="s">
        <v>853</v>
      </c>
      <c r="C1093" s="5" t="n">
        <v>1</v>
      </c>
      <c r="D1093" s="6" t="n">
        <v>43647</v>
      </c>
      <c r="E1093" s="7" t="str">
        <f aca="false">IF(F1093="Sterile",D1093+3653, "NA")</f>
        <v>NA</v>
      </c>
    </row>
    <row r="1094" customFormat="false" ht="43.3" hidden="false" customHeight="false" outlineLevel="0" collapsed="false">
      <c r="A1094" s="3" t="n">
        <v>73826044</v>
      </c>
      <c r="B1094" s="12" t="s">
        <v>854</v>
      </c>
      <c r="C1094" s="13" t="n">
        <v>1</v>
      </c>
      <c r="D1094" s="6" t="n">
        <v>44348</v>
      </c>
      <c r="E1094" s="7" t="str">
        <f aca="false">IF(F1094="Sterile",D1094+3652, "NA")</f>
        <v>NA</v>
      </c>
    </row>
    <row r="1095" customFormat="false" ht="43.3" hidden="false" customHeight="false" outlineLevel="0" collapsed="false">
      <c r="A1095" s="3" t="n">
        <v>73826046</v>
      </c>
      <c r="B1095" s="12" t="s">
        <v>855</v>
      </c>
      <c r="C1095" s="13" t="n">
        <v>2</v>
      </c>
      <c r="D1095" s="6" t="n">
        <v>43252</v>
      </c>
      <c r="E1095" s="7" t="str">
        <f aca="false">IF(F1095="Sterile",D1095+3652, "NA")</f>
        <v>NA</v>
      </c>
    </row>
    <row r="1096" customFormat="false" ht="43.3" hidden="false" customHeight="false" outlineLevel="0" collapsed="false">
      <c r="A1096" s="3" t="n">
        <v>73826046</v>
      </c>
      <c r="B1096" s="12" t="s">
        <v>856</v>
      </c>
      <c r="C1096" s="13" t="n">
        <v>2</v>
      </c>
      <c r="D1096" s="6" t="n">
        <v>43405</v>
      </c>
      <c r="E1096" s="7" t="str">
        <f aca="false">IF(F1096="Sterile",D1096+3652, "NA")</f>
        <v>NA</v>
      </c>
    </row>
    <row r="1097" customFormat="false" ht="43.3" hidden="false" customHeight="false" outlineLevel="0" collapsed="false">
      <c r="A1097" s="3" t="n">
        <v>73826046</v>
      </c>
      <c r="B1097" s="12" t="s">
        <v>857</v>
      </c>
      <c r="C1097" s="13" t="n">
        <v>6</v>
      </c>
      <c r="D1097" s="6" t="n">
        <v>43617</v>
      </c>
      <c r="E1097" s="7" t="str">
        <f aca="false">IF(F1097="Sterile",D1097+3652, "NA")</f>
        <v>NA</v>
      </c>
    </row>
    <row r="1098" customFormat="false" ht="43.3" hidden="false" customHeight="false" outlineLevel="0" collapsed="false">
      <c r="A1098" s="3" t="n">
        <v>73826046</v>
      </c>
      <c r="B1098" s="4" t="s">
        <v>857</v>
      </c>
      <c r="C1098" s="5" t="n">
        <v>2</v>
      </c>
      <c r="D1098" s="6" t="n">
        <v>43617</v>
      </c>
      <c r="E1098" s="7" t="str">
        <f aca="false">IF(F1098="Sterile",D1098+3651, "NA")</f>
        <v>NA</v>
      </c>
    </row>
    <row r="1099" customFormat="false" ht="43.3" hidden="false" customHeight="false" outlineLevel="0" collapsed="false">
      <c r="A1099" s="3" t="n">
        <v>73826048</v>
      </c>
      <c r="B1099" s="12" t="s">
        <v>858</v>
      </c>
      <c r="C1099" s="13" t="n">
        <v>1</v>
      </c>
      <c r="D1099" s="6" t="n">
        <v>42064</v>
      </c>
      <c r="E1099" s="7" t="str">
        <f aca="false">IF(F1099="Sterile",D1099+3652, "NA")</f>
        <v>NA</v>
      </c>
    </row>
    <row r="1100" customFormat="false" ht="43.3" hidden="false" customHeight="false" outlineLevel="0" collapsed="false">
      <c r="A1100" s="3" t="n">
        <v>73826048</v>
      </c>
      <c r="B1100" s="12" t="s">
        <v>859</v>
      </c>
      <c r="C1100" s="13" t="n">
        <v>4</v>
      </c>
      <c r="D1100" s="6" t="n">
        <v>42156</v>
      </c>
      <c r="E1100" s="7" t="str">
        <f aca="false">IF(F1100="Sterile",D1100+3652, "NA")</f>
        <v>NA</v>
      </c>
    </row>
    <row r="1101" customFormat="false" ht="43.3" hidden="false" customHeight="false" outlineLevel="0" collapsed="false">
      <c r="A1101" s="3" t="n">
        <v>73826048</v>
      </c>
      <c r="B1101" s="12" t="s">
        <v>860</v>
      </c>
      <c r="C1101" s="13" t="n">
        <v>3</v>
      </c>
      <c r="D1101" s="6" t="n">
        <v>42552</v>
      </c>
      <c r="E1101" s="7" t="str">
        <f aca="false">IF(F1101="Sterile",D1101+3652, "NA")</f>
        <v>NA</v>
      </c>
    </row>
    <row r="1102" customFormat="false" ht="43.3" hidden="false" customHeight="false" outlineLevel="0" collapsed="false">
      <c r="A1102" s="3" t="n">
        <v>73826050</v>
      </c>
      <c r="B1102" s="12" t="s">
        <v>861</v>
      </c>
      <c r="C1102" s="13" t="n">
        <f aca="false">3-2</f>
        <v>1</v>
      </c>
      <c r="D1102" s="6" t="n">
        <v>43405</v>
      </c>
      <c r="E1102" s="7" t="str">
        <f aca="false">IF(F1102="Sterile",D1102+3652, "NA")</f>
        <v>NA</v>
      </c>
    </row>
    <row r="1103" customFormat="false" ht="43.3" hidden="false" customHeight="false" outlineLevel="0" collapsed="false">
      <c r="A1103" s="3" t="n">
        <v>73826050</v>
      </c>
      <c r="B1103" s="12" t="s">
        <v>862</v>
      </c>
      <c r="C1103" s="13" t="n">
        <v>4</v>
      </c>
      <c r="D1103" s="6" t="n">
        <v>43405</v>
      </c>
      <c r="E1103" s="7" t="str">
        <f aca="false">IF(F1103="Sterile",D1103+3652, "NA")</f>
        <v>NA</v>
      </c>
    </row>
    <row r="1104" customFormat="false" ht="43.3" hidden="false" customHeight="false" outlineLevel="0" collapsed="false">
      <c r="A1104" s="3" t="n">
        <v>73826050</v>
      </c>
      <c r="B1104" s="12" t="s">
        <v>863</v>
      </c>
      <c r="C1104" s="13" t="n">
        <v>2</v>
      </c>
      <c r="D1104" s="6" t="n">
        <v>43647</v>
      </c>
      <c r="E1104" s="7" t="str">
        <f aca="false">IF(F1104="Sterile",D1104+3652, "NA")</f>
        <v>NA</v>
      </c>
    </row>
    <row r="1105" customFormat="false" ht="43.3" hidden="false" customHeight="false" outlineLevel="0" collapsed="false">
      <c r="A1105" s="3" t="n">
        <v>73826050</v>
      </c>
      <c r="B1105" s="4" t="s">
        <v>863</v>
      </c>
      <c r="C1105" s="5" t="n">
        <v>1</v>
      </c>
      <c r="D1105" s="6" t="n">
        <v>43647</v>
      </c>
      <c r="E1105" s="7" t="str">
        <f aca="false">IF(F1105="Sterile",D1105+3651, "NA")</f>
        <v>NA</v>
      </c>
    </row>
    <row r="1106" customFormat="false" ht="43.3" hidden="false" customHeight="false" outlineLevel="0" collapsed="false">
      <c r="A1106" s="3" t="n">
        <v>73826050</v>
      </c>
      <c r="B1106" s="4" t="s">
        <v>863</v>
      </c>
      <c r="C1106" s="5" t="n">
        <v>2</v>
      </c>
      <c r="D1106" s="6" t="n">
        <v>43647</v>
      </c>
      <c r="E1106" s="7" t="str">
        <f aca="false">IF(F1106="Sterile",D1106+3653, "NA")</f>
        <v>NA</v>
      </c>
    </row>
    <row r="1107" customFormat="false" ht="43.3" hidden="false" customHeight="false" outlineLevel="0" collapsed="false">
      <c r="A1107" s="3" t="n">
        <v>73826050</v>
      </c>
      <c r="B1107" s="4" t="s">
        <v>863</v>
      </c>
      <c r="C1107" s="5" t="n">
        <v>1</v>
      </c>
      <c r="D1107" s="6" t="n">
        <v>43647</v>
      </c>
      <c r="E1107" s="7" t="str">
        <f aca="false">IF(F1107="Sterile",D1107+3653, "NA")</f>
        <v>NA</v>
      </c>
    </row>
    <row r="1108" customFormat="false" ht="43.3" hidden="false" customHeight="false" outlineLevel="0" collapsed="false">
      <c r="A1108" s="3" t="n">
        <v>73826052</v>
      </c>
      <c r="B1108" s="12" t="s">
        <v>864</v>
      </c>
      <c r="C1108" s="13" t="n">
        <v>1</v>
      </c>
      <c r="D1108" s="6" t="n">
        <v>43191</v>
      </c>
      <c r="E1108" s="7" t="str">
        <f aca="false">IF(F1108="Sterile",D1108+3652, "NA")</f>
        <v>NA</v>
      </c>
    </row>
    <row r="1109" customFormat="false" ht="43.3" hidden="false" customHeight="false" outlineLevel="0" collapsed="false">
      <c r="A1109" s="3" t="n">
        <v>73826052</v>
      </c>
      <c r="B1109" s="12" t="s">
        <v>865</v>
      </c>
      <c r="C1109" s="13" t="n">
        <v>2</v>
      </c>
      <c r="D1109" s="6" t="n">
        <v>43282</v>
      </c>
      <c r="E1109" s="7" t="str">
        <f aca="false">IF(F1109="Sterile",D1109+3652, "NA")</f>
        <v>NA</v>
      </c>
    </row>
    <row r="1110" customFormat="false" ht="43.3" hidden="false" customHeight="false" outlineLevel="0" collapsed="false">
      <c r="A1110" s="3" t="n">
        <v>73826052</v>
      </c>
      <c r="B1110" s="12" t="s">
        <v>866</v>
      </c>
      <c r="C1110" s="13" t="n">
        <v>2</v>
      </c>
      <c r="D1110" s="6" t="n">
        <v>43647</v>
      </c>
      <c r="E1110" s="7" t="str">
        <f aca="false">IF(F1110="Sterile",D1110+3652, "NA")</f>
        <v>NA</v>
      </c>
    </row>
    <row r="1111" customFormat="false" ht="43.3" hidden="false" customHeight="false" outlineLevel="0" collapsed="false">
      <c r="A1111" s="3" t="n">
        <v>73826052</v>
      </c>
      <c r="B1111" s="12" t="s">
        <v>867</v>
      </c>
      <c r="C1111" s="13" t="n">
        <v>3</v>
      </c>
      <c r="D1111" s="6" t="n">
        <v>43770</v>
      </c>
      <c r="E1111" s="7" t="str">
        <f aca="false">IF(F1111="Sterile",D1111+3652, "NA")</f>
        <v>NA</v>
      </c>
    </row>
    <row r="1112" customFormat="false" ht="43.3" hidden="false" customHeight="false" outlineLevel="0" collapsed="false">
      <c r="A1112" s="3" t="n">
        <v>73826054</v>
      </c>
      <c r="B1112" s="12" t="s">
        <v>868</v>
      </c>
      <c r="C1112" s="13" t="n">
        <f aca="false">4-3</f>
        <v>1</v>
      </c>
      <c r="D1112" s="6" t="n">
        <v>43282</v>
      </c>
      <c r="E1112" s="7" t="str">
        <f aca="false">IF(F1112="Sterile",D1112+3652, "NA")</f>
        <v>NA</v>
      </c>
    </row>
    <row r="1113" customFormat="false" ht="43.3" hidden="false" customHeight="false" outlineLevel="0" collapsed="false">
      <c r="A1113" s="3" t="n">
        <v>73826054</v>
      </c>
      <c r="B1113" s="4" t="s">
        <v>868</v>
      </c>
      <c r="C1113" s="5" t="n">
        <f aca="false">3</f>
        <v>3</v>
      </c>
      <c r="D1113" s="6" t="n">
        <v>43282</v>
      </c>
      <c r="E1113" s="7" t="str">
        <f aca="false">IF(F1113="Sterile",D1113+3653, "NA")</f>
        <v>NA</v>
      </c>
    </row>
    <row r="1114" customFormat="false" ht="43.3" hidden="false" customHeight="false" outlineLevel="0" collapsed="false">
      <c r="A1114" s="3" t="n">
        <v>73826056</v>
      </c>
      <c r="B1114" s="12" t="s">
        <v>869</v>
      </c>
      <c r="C1114" s="13" t="n">
        <v>2</v>
      </c>
      <c r="D1114" s="6" t="n">
        <v>43313</v>
      </c>
      <c r="E1114" s="7" t="str">
        <f aca="false">IF(F1114="Sterile",D1114+3652, "NA")</f>
        <v>NA</v>
      </c>
    </row>
    <row r="1115" customFormat="false" ht="43.3" hidden="false" customHeight="false" outlineLevel="0" collapsed="false">
      <c r="A1115" s="3" t="n">
        <v>73826056</v>
      </c>
      <c r="B1115" s="12" t="s">
        <v>870</v>
      </c>
      <c r="C1115" s="13" t="n">
        <v>2</v>
      </c>
      <c r="D1115" s="6" t="n">
        <v>43497</v>
      </c>
      <c r="E1115" s="7" t="str">
        <f aca="false">IF(F1115="Sterile",D1115+3652, "NA")</f>
        <v>NA</v>
      </c>
    </row>
    <row r="1116" customFormat="false" ht="43.3" hidden="false" customHeight="false" outlineLevel="0" collapsed="false">
      <c r="A1116" s="3" t="n">
        <v>73826058</v>
      </c>
      <c r="B1116" s="12" t="s">
        <v>871</v>
      </c>
      <c r="C1116" s="13" t="n">
        <v>4</v>
      </c>
      <c r="D1116" s="6" t="n">
        <v>43221</v>
      </c>
      <c r="E1116" s="7" t="str">
        <f aca="false">IF(F1116="Sterile",D1116+3652, "NA")</f>
        <v>NA</v>
      </c>
    </row>
    <row r="1117" customFormat="false" ht="43.3" hidden="false" customHeight="false" outlineLevel="0" collapsed="false">
      <c r="A1117" s="3" t="n">
        <v>73826060</v>
      </c>
      <c r="B1117" s="12" t="s">
        <v>872</v>
      </c>
      <c r="C1117" s="13" t="n">
        <f aca="false">2-1</f>
        <v>1</v>
      </c>
      <c r="D1117" s="6" t="n">
        <v>43252</v>
      </c>
      <c r="E1117" s="7" t="str">
        <f aca="false">IF(F1117="Sterile",D1117+3652, "NA")</f>
        <v>NA</v>
      </c>
    </row>
    <row r="1118" customFormat="false" ht="43.3" hidden="false" customHeight="false" outlineLevel="0" collapsed="false">
      <c r="A1118" s="3" t="n">
        <v>73826060</v>
      </c>
      <c r="B1118" s="4" t="s">
        <v>873</v>
      </c>
      <c r="C1118" s="5" t="n">
        <v>1</v>
      </c>
      <c r="D1118" s="6" t="n">
        <v>43435</v>
      </c>
      <c r="E1118" s="7" t="str">
        <f aca="false">IF(F1118="Sterile",D1118+3653, "NA")</f>
        <v>NA</v>
      </c>
    </row>
    <row r="1119" customFormat="false" ht="43.3" hidden="false" customHeight="false" outlineLevel="0" collapsed="false">
      <c r="A1119" s="3" t="n">
        <v>73826060</v>
      </c>
      <c r="B1119" s="12" t="s">
        <v>874</v>
      </c>
      <c r="C1119" s="13" t="n">
        <v>5</v>
      </c>
      <c r="D1119" s="6" t="n">
        <v>44075</v>
      </c>
      <c r="E1119" s="7" t="str">
        <f aca="false">IF(F1119="Sterile",D1119+3652, "NA")</f>
        <v>NA</v>
      </c>
    </row>
    <row r="1120" customFormat="false" ht="43.3" hidden="false" customHeight="false" outlineLevel="0" collapsed="false">
      <c r="A1120" s="3" t="n">
        <v>73826062</v>
      </c>
      <c r="B1120" s="12" t="s">
        <v>875</v>
      </c>
      <c r="C1120" s="13" t="n">
        <v>3</v>
      </c>
      <c r="D1120" s="6" t="n">
        <v>43647</v>
      </c>
      <c r="E1120" s="7" t="str">
        <f aca="false">IF(F1120="Sterile",D1120+3652, "NA")</f>
        <v>NA</v>
      </c>
    </row>
    <row r="1121" customFormat="false" ht="43.3" hidden="false" customHeight="false" outlineLevel="0" collapsed="false">
      <c r="A1121" s="3" t="n">
        <v>73826064</v>
      </c>
      <c r="B1121" s="12" t="s">
        <v>876</v>
      </c>
      <c r="C1121" s="13" t="n">
        <v>3</v>
      </c>
      <c r="D1121" s="6" t="n">
        <v>43891</v>
      </c>
      <c r="E1121" s="7" t="str">
        <f aca="false">IF(F1121="Sterile",D1121+3652, "NA")</f>
        <v>NA</v>
      </c>
    </row>
    <row r="1122" customFormat="false" ht="43.3" hidden="false" customHeight="false" outlineLevel="0" collapsed="false">
      <c r="A1122" s="3" t="n">
        <v>73826066</v>
      </c>
      <c r="B1122" s="12" t="s">
        <v>877</v>
      </c>
      <c r="C1122" s="13" t="n">
        <v>1</v>
      </c>
      <c r="D1122" s="6" t="n">
        <v>43497</v>
      </c>
      <c r="E1122" s="7" t="str">
        <f aca="false">IF(F1122="Sterile",D1122+3652, "NA")</f>
        <v>NA</v>
      </c>
    </row>
    <row r="1123" customFormat="false" ht="43.3" hidden="false" customHeight="false" outlineLevel="0" collapsed="false">
      <c r="A1123" s="3" t="n">
        <v>73826066</v>
      </c>
      <c r="B1123" s="12" t="s">
        <v>878</v>
      </c>
      <c r="C1123" s="13" t="n">
        <v>2</v>
      </c>
      <c r="D1123" s="6" t="n">
        <v>43617</v>
      </c>
      <c r="E1123" s="7" t="str">
        <f aca="false">IF(F1123="Sterile",D1123+3652, "NA")</f>
        <v>NA</v>
      </c>
    </row>
    <row r="1124" customFormat="false" ht="43.3" hidden="false" customHeight="false" outlineLevel="0" collapsed="false">
      <c r="A1124" s="3" t="n">
        <v>73826068</v>
      </c>
      <c r="B1124" s="12" t="s">
        <v>879</v>
      </c>
      <c r="C1124" s="13" t="n">
        <v>1</v>
      </c>
      <c r="D1124" s="6" t="n">
        <v>43009</v>
      </c>
      <c r="E1124" s="7" t="str">
        <f aca="false">IF(F1124="Sterile",D1124+3652, "NA")</f>
        <v>NA</v>
      </c>
    </row>
    <row r="1125" customFormat="false" ht="43.3" hidden="false" customHeight="false" outlineLevel="0" collapsed="false">
      <c r="A1125" s="3" t="n">
        <v>73826068</v>
      </c>
      <c r="B1125" s="12" t="s">
        <v>880</v>
      </c>
      <c r="C1125" s="13" t="n">
        <v>1</v>
      </c>
      <c r="D1125" s="6" t="n">
        <v>43282</v>
      </c>
      <c r="E1125" s="7" t="str">
        <f aca="false">IF(F1125="Sterile",D1125+3652, "NA")</f>
        <v>NA</v>
      </c>
    </row>
    <row r="1126" customFormat="false" ht="43.3" hidden="false" customHeight="false" outlineLevel="0" collapsed="false">
      <c r="A1126" s="3" t="n">
        <v>73826070</v>
      </c>
      <c r="B1126" s="12" t="s">
        <v>881</v>
      </c>
      <c r="C1126" s="13" t="n">
        <f aca="false">6-1</f>
        <v>5</v>
      </c>
      <c r="D1126" s="6" t="n">
        <v>43709</v>
      </c>
      <c r="E1126" s="7" t="str">
        <f aca="false">IF(F1126="Sterile",D1126+3652, "NA")</f>
        <v>NA</v>
      </c>
    </row>
    <row r="1127" customFormat="false" ht="43.3" hidden="false" customHeight="false" outlineLevel="0" collapsed="false">
      <c r="A1127" s="3" t="n">
        <v>73827010</v>
      </c>
      <c r="B1127" s="12" t="s">
        <v>882</v>
      </c>
      <c r="C1127" s="13" t="n">
        <v>1</v>
      </c>
      <c r="D1127" s="6" t="n">
        <v>42401</v>
      </c>
      <c r="E1127" s="7" t="str">
        <f aca="false">IF(F1127="Sterile",D1127+3652, "NA")</f>
        <v>NA</v>
      </c>
    </row>
    <row r="1128" customFormat="false" ht="43.3" hidden="false" customHeight="false" outlineLevel="0" collapsed="false">
      <c r="A1128" s="3" t="n">
        <v>73827010</v>
      </c>
      <c r="B1128" s="12" t="s">
        <v>883</v>
      </c>
      <c r="C1128" s="13" t="n">
        <v>2</v>
      </c>
      <c r="D1128" s="6" t="n">
        <v>43770</v>
      </c>
      <c r="E1128" s="7" t="str">
        <f aca="false">IF(F1128="Sterile",D1128+3652, "NA")</f>
        <v>NA</v>
      </c>
    </row>
    <row r="1129" customFormat="false" ht="43.3" hidden="false" customHeight="false" outlineLevel="0" collapsed="false">
      <c r="A1129" s="3" t="n">
        <v>73827012</v>
      </c>
      <c r="B1129" s="12" t="s">
        <v>884</v>
      </c>
      <c r="C1129" s="13" t="n">
        <v>2</v>
      </c>
      <c r="D1129" s="6" t="n">
        <v>43647</v>
      </c>
      <c r="E1129" s="7" t="str">
        <f aca="false">IF(F1129="Sterile",D1129+3652, "NA")</f>
        <v>NA</v>
      </c>
    </row>
    <row r="1130" customFormat="false" ht="43.3" hidden="false" customHeight="false" outlineLevel="0" collapsed="false">
      <c r="A1130" s="3" t="n">
        <v>73827012</v>
      </c>
      <c r="B1130" s="12" t="s">
        <v>885</v>
      </c>
      <c r="C1130" s="13" t="n">
        <v>2</v>
      </c>
      <c r="D1130" s="6" t="n">
        <v>43862</v>
      </c>
      <c r="E1130" s="7" t="str">
        <f aca="false">IF(F1130="Sterile",D1130+3652, "NA")</f>
        <v>NA</v>
      </c>
    </row>
    <row r="1131" customFormat="false" ht="43.3" hidden="false" customHeight="false" outlineLevel="0" collapsed="false">
      <c r="A1131" s="3" t="n">
        <v>73827014</v>
      </c>
      <c r="B1131" s="12" t="s">
        <v>886</v>
      </c>
      <c r="C1131" s="13" t="n">
        <f aca="false">2-1</f>
        <v>1</v>
      </c>
      <c r="D1131" s="6" t="n">
        <v>43647</v>
      </c>
      <c r="E1131" s="7" t="str">
        <f aca="false">IF(F1131="Sterile",D1131+3652, "NA")</f>
        <v>NA</v>
      </c>
    </row>
    <row r="1132" customFormat="false" ht="43.3" hidden="false" customHeight="false" outlineLevel="0" collapsed="false">
      <c r="A1132" s="3" t="n">
        <v>73827014</v>
      </c>
      <c r="B1132" s="12" t="s">
        <v>887</v>
      </c>
      <c r="C1132" s="13" t="n">
        <v>6</v>
      </c>
      <c r="D1132" s="6" t="n">
        <v>44256</v>
      </c>
      <c r="E1132" s="7" t="str">
        <f aca="false">IF(F1132="Sterile",D1132+3652, "NA")</f>
        <v>NA</v>
      </c>
    </row>
    <row r="1133" customFormat="false" ht="43.3" hidden="false" customHeight="false" outlineLevel="0" collapsed="false">
      <c r="A1133" s="3" t="n">
        <v>73827014</v>
      </c>
      <c r="B1133" s="4" t="s">
        <v>887</v>
      </c>
      <c r="C1133" s="5" t="n">
        <v>1</v>
      </c>
      <c r="D1133" s="6" t="n">
        <v>44256</v>
      </c>
      <c r="E1133" s="7" t="str">
        <f aca="false">IF(F1133="Sterile",D1133+3653, "NA")</f>
        <v>NA</v>
      </c>
    </row>
    <row r="1134" customFormat="false" ht="43.3" hidden="false" customHeight="false" outlineLevel="0" collapsed="false">
      <c r="A1134" s="3" t="n">
        <v>73827016</v>
      </c>
      <c r="B1134" s="12" t="s">
        <v>888</v>
      </c>
      <c r="C1134" s="13" t="n">
        <v>8</v>
      </c>
      <c r="D1134" s="6" t="n">
        <v>43739</v>
      </c>
      <c r="E1134" s="7" t="str">
        <f aca="false">IF(F1134="Sterile",D1134+3652, "NA")</f>
        <v>NA</v>
      </c>
    </row>
    <row r="1135" customFormat="false" ht="43.3" hidden="false" customHeight="false" outlineLevel="0" collapsed="false">
      <c r="A1135" s="3" t="n">
        <v>73827016</v>
      </c>
      <c r="B1135" s="4" t="s">
        <v>888</v>
      </c>
      <c r="C1135" s="5" t="n">
        <v>2</v>
      </c>
      <c r="D1135" s="6" t="n">
        <v>43739</v>
      </c>
      <c r="E1135" s="7" t="str">
        <f aca="false">IF(F1135="Sterile",D1135+3653, "NA")</f>
        <v>NA</v>
      </c>
    </row>
    <row r="1136" customFormat="false" ht="43.3" hidden="false" customHeight="false" outlineLevel="0" collapsed="false">
      <c r="A1136" s="3" t="n">
        <v>73827018</v>
      </c>
      <c r="B1136" s="12" t="s">
        <v>889</v>
      </c>
      <c r="C1136" s="13" t="n">
        <v>6</v>
      </c>
      <c r="D1136" s="6" t="n">
        <v>43739</v>
      </c>
      <c r="E1136" s="7" t="str">
        <f aca="false">IF(F1136="Sterile",D1136+3652, "NA")</f>
        <v>NA</v>
      </c>
    </row>
    <row r="1137" customFormat="false" ht="43.3" hidden="false" customHeight="false" outlineLevel="0" collapsed="false">
      <c r="A1137" s="3" t="n">
        <v>73827018</v>
      </c>
      <c r="B1137" s="4" t="s">
        <v>889</v>
      </c>
      <c r="C1137" s="5" t="n">
        <v>4</v>
      </c>
      <c r="D1137" s="6" t="n">
        <v>43739</v>
      </c>
      <c r="E1137" s="7" t="str">
        <f aca="false">IF(F1137="Sterile",D1137+3651, "NA")</f>
        <v>NA</v>
      </c>
    </row>
    <row r="1138" customFormat="false" ht="43.3" hidden="false" customHeight="false" outlineLevel="0" collapsed="false">
      <c r="A1138" s="3" t="n">
        <v>73827020</v>
      </c>
      <c r="B1138" s="12" t="s">
        <v>890</v>
      </c>
      <c r="C1138" s="13" t="n">
        <f aca="false">2-1</f>
        <v>1</v>
      </c>
      <c r="D1138" s="6" t="n">
        <v>44470</v>
      </c>
      <c r="E1138" s="7" t="str">
        <f aca="false">IF(F1138="Sterile",D1138+3652, "NA")</f>
        <v>NA</v>
      </c>
    </row>
    <row r="1139" customFormat="false" ht="43.3" hidden="false" customHeight="false" outlineLevel="0" collapsed="false">
      <c r="A1139" s="3" t="n">
        <v>73827020</v>
      </c>
      <c r="B1139" s="12" t="s">
        <v>891</v>
      </c>
      <c r="C1139" s="13" t="n">
        <f aca="false">16-4</f>
        <v>12</v>
      </c>
      <c r="D1139" s="6" t="n">
        <v>44593</v>
      </c>
      <c r="E1139" s="7" t="str">
        <f aca="false">IF(F1139="Sterile",D1139+3652, "NA")</f>
        <v>NA</v>
      </c>
    </row>
    <row r="1140" customFormat="false" ht="43.3" hidden="false" customHeight="false" outlineLevel="0" collapsed="false">
      <c r="A1140" s="3" t="n">
        <v>73827020</v>
      </c>
      <c r="B1140" s="4" t="s">
        <v>891</v>
      </c>
      <c r="C1140" s="5" t="n">
        <v>4</v>
      </c>
      <c r="D1140" s="6" t="n">
        <v>44593</v>
      </c>
      <c r="E1140" s="7" t="str">
        <f aca="false">IF(F1140="Sterile",D1140+3651, "NA")</f>
        <v>NA</v>
      </c>
    </row>
    <row r="1141" customFormat="false" ht="43.3" hidden="false" customHeight="false" outlineLevel="0" collapsed="false">
      <c r="A1141" s="3" t="n">
        <v>73827020</v>
      </c>
      <c r="B1141" s="4" t="s">
        <v>891</v>
      </c>
      <c r="C1141" s="5" t="n">
        <v>1</v>
      </c>
      <c r="D1141" s="6" t="n">
        <v>44593</v>
      </c>
      <c r="E1141" s="7" t="str">
        <f aca="false">IF(F1141="Sterile",D1141+3653, "NA")</f>
        <v>NA</v>
      </c>
    </row>
    <row r="1142" customFormat="false" ht="43.3" hidden="false" customHeight="false" outlineLevel="0" collapsed="false">
      <c r="A1142" s="3" t="n">
        <v>73827022</v>
      </c>
      <c r="B1142" s="12" t="s">
        <v>892</v>
      </c>
      <c r="C1142" s="13" t="n">
        <f aca="false">3-1</f>
        <v>2</v>
      </c>
      <c r="D1142" s="6" t="n">
        <v>44470</v>
      </c>
      <c r="E1142" s="7" t="str">
        <f aca="false">IF(F1142="Sterile",D1142+3652, "NA")</f>
        <v>NA</v>
      </c>
    </row>
    <row r="1143" customFormat="false" ht="43.3" hidden="false" customHeight="false" outlineLevel="0" collapsed="false">
      <c r="A1143" s="3" t="n">
        <v>73827022</v>
      </c>
      <c r="B1143" s="12" t="s">
        <v>893</v>
      </c>
      <c r="C1143" s="13" t="n">
        <f aca="false">9-4</f>
        <v>5</v>
      </c>
      <c r="D1143" s="6" t="n">
        <v>44652</v>
      </c>
      <c r="E1143" s="7" t="str">
        <f aca="false">IF(F1143="Sterile",D1143+3652, "NA")</f>
        <v>NA</v>
      </c>
    </row>
    <row r="1144" customFormat="false" ht="43.3" hidden="false" customHeight="false" outlineLevel="0" collapsed="false">
      <c r="A1144" s="3" t="n">
        <v>73827022</v>
      </c>
      <c r="B1144" s="4" t="s">
        <v>893</v>
      </c>
      <c r="C1144" s="5" t="n">
        <v>1</v>
      </c>
      <c r="D1144" s="6" t="n">
        <v>44652</v>
      </c>
      <c r="E1144" s="7" t="str">
        <f aca="false">IF(F1144="Sterile",D1144+3653, "NA")</f>
        <v>NA</v>
      </c>
    </row>
    <row r="1145" customFormat="false" ht="43.3" hidden="false" customHeight="false" outlineLevel="0" collapsed="false">
      <c r="A1145" s="3" t="n">
        <v>73827024</v>
      </c>
      <c r="B1145" s="12" t="s">
        <v>894</v>
      </c>
      <c r="C1145" s="13" t="n">
        <v>2</v>
      </c>
      <c r="D1145" s="6" t="n">
        <v>44317</v>
      </c>
      <c r="E1145" s="7" t="str">
        <f aca="false">IF(F1145="Sterile",D1145+3652, "NA")</f>
        <v>NA</v>
      </c>
    </row>
    <row r="1146" customFormat="false" ht="43.3" hidden="false" customHeight="false" outlineLevel="0" collapsed="false">
      <c r="A1146" s="3" t="n">
        <v>73827024</v>
      </c>
      <c r="B1146" s="12" t="s">
        <v>895</v>
      </c>
      <c r="C1146" s="13" t="n">
        <f aca="false">20-4</f>
        <v>16</v>
      </c>
      <c r="D1146" s="6" t="n">
        <v>44470</v>
      </c>
      <c r="E1146" s="7" t="str">
        <f aca="false">IF(F1146="Sterile",D1146+3652, "NA")</f>
        <v>NA</v>
      </c>
    </row>
    <row r="1147" customFormat="false" ht="43.3" hidden="false" customHeight="false" outlineLevel="0" collapsed="false">
      <c r="A1147" s="3" t="n">
        <v>73827024</v>
      </c>
      <c r="B1147" s="4" t="s">
        <v>895</v>
      </c>
      <c r="C1147" s="5" t="n">
        <v>1</v>
      </c>
      <c r="D1147" s="6" t="n">
        <v>44470</v>
      </c>
      <c r="E1147" s="7" t="str">
        <f aca="false">IF(F1147="Sterile",D1147+3651, "NA")</f>
        <v>NA</v>
      </c>
    </row>
    <row r="1148" customFormat="false" ht="43.3" hidden="false" customHeight="false" outlineLevel="0" collapsed="false">
      <c r="A1148" s="3" t="n">
        <v>73827026</v>
      </c>
      <c r="B1148" s="12" t="s">
        <v>896</v>
      </c>
      <c r="C1148" s="13" t="n">
        <f aca="false">22-4-4</f>
        <v>14</v>
      </c>
      <c r="D1148" s="6" t="n">
        <v>43831</v>
      </c>
      <c r="E1148" s="7" t="str">
        <f aca="false">IF(F1148="Sterile",D1148+3652, "NA")</f>
        <v>NA</v>
      </c>
    </row>
    <row r="1149" customFormat="false" ht="43.3" hidden="false" customHeight="false" outlineLevel="0" collapsed="false">
      <c r="A1149" s="3" t="n">
        <v>73827026</v>
      </c>
      <c r="B1149" s="12" t="s">
        <v>897</v>
      </c>
      <c r="C1149" s="13" t="n">
        <v>3</v>
      </c>
      <c r="D1149" s="6" t="n">
        <v>43831</v>
      </c>
      <c r="E1149" s="7" t="str">
        <f aca="false">IF(F1149="Sterile",D1149+3652, "NA")</f>
        <v>NA</v>
      </c>
    </row>
    <row r="1150" customFormat="false" ht="43.3" hidden="false" customHeight="false" outlineLevel="0" collapsed="false">
      <c r="A1150" s="3" t="n">
        <v>73827026</v>
      </c>
      <c r="B1150" s="4" t="s">
        <v>897</v>
      </c>
      <c r="C1150" s="5" t="n">
        <v>2</v>
      </c>
      <c r="D1150" s="6" t="n">
        <v>43831</v>
      </c>
      <c r="E1150" s="7" t="str">
        <f aca="false">IF(F1150="Sterile",D1150+3651, "NA")</f>
        <v>NA</v>
      </c>
    </row>
    <row r="1151" customFormat="false" ht="43.3" hidden="false" customHeight="false" outlineLevel="0" collapsed="false">
      <c r="A1151" s="3" t="n">
        <v>73827026</v>
      </c>
      <c r="B1151" s="4" t="s">
        <v>898</v>
      </c>
      <c r="C1151" s="5" t="n">
        <v>1</v>
      </c>
      <c r="D1151" s="6" t="n">
        <v>44501</v>
      </c>
      <c r="E1151" s="7" t="str">
        <f aca="false">IF(F1151="Sterile",D1151+3651, "NA")</f>
        <v>NA</v>
      </c>
    </row>
    <row r="1152" customFormat="false" ht="43.3" hidden="false" customHeight="false" outlineLevel="0" collapsed="false">
      <c r="A1152" s="3" t="n">
        <v>73827026</v>
      </c>
      <c r="B1152" s="4" t="s">
        <v>899</v>
      </c>
      <c r="C1152" s="5" t="n">
        <v>2</v>
      </c>
      <c r="D1152" s="6" t="n">
        <v>44562</v>
      </c>
      <c r="E1152" s="7" t="str">
        <f aca="false">IF(F1152="Sterile",D1152+3651, "NA")</f>
        <v>NA</v>
      </c>
    </row>
    <row r="1153" customFormat="false" ht="43.3" hidden="false" customHeight="false" outlineLevel="0" collapsed="false">
      <c r="A1153" s="3" t="n">
        <v>73827026</v>
      </c>
      <c r="B1153" s="4" t="s">
        <v>899</v>
      </c>
      <c r="C1153" s="5" t="n">
        <v>1</v>
      </c>
      <c r="D1153" s="6" t="n">
        <v>44562</v>
      </c>
      <c r="E1153" s="7" t="str">
        <f aca="false">IF(F1153="Sterile",D1153+3651, "NA")</f>
        <v>NA</v>
      </c>
    </row>
    <row r="1154" customFormat="false" ht="43.3" hidden="false" customHeight="false" outlineLevel="0" collapsed="false">
      <c r="A1154" s="3" t="n">
        <v>73827026</v>
      </c>
      <c r="B1154" s="4" t="s">
        <v>899</v>
      </c>
      <c r="C1154" s="5" t="n">
        <v>4</v>
      </c>
      <c r="D1154" s="6" t="n">
        <v>44562</v>
      </c>
      <c r="E1154" s="7" t="str">
        <f aca="false">IF(F1154="Sterile",D1154+3653, "NA")</f>
        <v>NA</v>
      </c>
    </row>
    <row r="1155" customFormat="false" ht="43.3" hidden="false" customHeight="false" outlineLevel="0" collapsed="false">
      <c r="A1155" s="3" t="n">
        <v>73827028</v>
      </c>
      <c r="B1155" s="12" t="s">
        <v>900</v>
      </c>
      <c r="C1155" s="13" t="n">
        <v>1</v>
      </c>
      <c r="D1155" s="6" t="n">
        <v>43800</v>
      </c>
      <c r="E1155" s="7" t="str">
        <f aca="false">IF(F1155="Sterile",D1155+3652, "NA")</f>
        <v>NA</v>
      </c>
    </row>
    <row r="1156" customFormat="false" ht="43.3" hidden="false" customHeight="false" outlineLevel="0" collapsed="false">
      <c r="A1156" s="3" t="n">
        <v>73827028</v>
      </c>
      <c r="B1156" s="12" t="s">
        <v>901</v>
      </c>
      <c r="C1156" s="13" t="n">
        <v>14</v>
      </c>
      <c r="D1156" s="6" t="n">
        <v>43800</v>
      </c>
      <c r="E1156" s="7" t="str">
        <f aca="false">IF(F1156="Sterile",D1156+3652, "NA")</f>
        <v>NA</v>
      </c>
    </row>
    <row r="1157" customFormat="false" ht="43.3" hidden="false" customHeight="false" outlineLevel="0" collapsed="false">
      <c r="A1157" s="3" t="n">
        <v>73827028</v>
      </c>
      <c r="B1157" s="12" t="s">
        <v>902</v>
      </c>
      <c r="C1157" s="13" t="n">
        <v>6</v>
      </c>
      <c r="D1157" s="6" t="n">
        <v>44228</v>
      </c>
      <c r="E1157" s="7" t="str">
        <f aca="false">IF(F1157="Sterile",D1157+3652, "NA")</f>
        <v>NA</v>
      </c>
    </row>
    <row r="1158" customFormat="false" ht="43.3" hidden="false" customHeight="false" outlineLevel="0" collapsed="false">
      <c r="A1158" s="3" t="n">
        <v>73827028</v>
      </c>
      <c r="B1158" s="12" t="s">
        <v>903</v>
      </c>
      <c r="C1158" s="13" t="n">
        <v>3</v>
      </c>
      <c r="D1158" s="6" t="n">
        <v>44256</v>
      </c>
      <c r="E1158" s="7" t="str">
        <f aca="false">IF(F1158="Sterile",D1158+3652, "NA")</f>
        <v>NA</v>
      </c>
    </row>
    <row r="1159" customFormat="false" ht="43.3" hidden="false" customHeight="false" outlineLevel="0" collapsed="false">
      <c r="A1159" s="3" t="n">
        <v>73827028</v>
      </c>
      <c r="B1159" s="12" t="s">
        <v>904</v>
      </c>
      <c r="C1159" s="13" t="n">
        <v>5</v>
      </c>
      <c r="D1159" s="6" t="n">
        <v>44440</v>
      </c>
      <c r="E1159" s="7" t="str">
        <f aca="false">IF(F1159="Sterile",D1159+3652, "NA")</f>
        <v>NA</v>
      </c>
    </row>
    <row r="1160" customFormat="false" ht="43.3" hidden="false" customHeight="false" outlineLevel="0" collapsed="false">
      <c r="A1160" s="3" t="n">
        <v>73827028</v>
      </c>
      <c r="B1160" s="4" t="s">
        <v>904</v>
      </c>
      <c r="C1160" s="5" t="n">
        <v>1</v>
      </c>
      <c r="D1160" s="6" t="n">
        <v>44440</v>
      </c>
      <c r="E1160" s="7" t="str">
        <f aca="false">IF(F1160="Sterile",D1160+3651, "NA")</f>
        <v>NA</v>
      </c>
    </row>
    <row r="1161" customFormat="false" ht="43.3" hidden="false" customHeight="false" outlineLevel="0" collapsed="false">
      <c r="A1161" s="3" t="n">
        <v>73827030</v>
      </c>
      <c r="B1161" s="12" t="s">
        <v>905</v>
      </c>
      <c r="C1161" s="13" t="n">
        <f aca="false">30-1-5-3</f>
        <v>21</v>
      </c>
      <c r="D1161" s="6" t="n">
        <v>44593</v>
      </c>
      <c r="E1161" s="7" t="str">
        <f aca="false">IF(F1161="Sterile",D1161+3652, "NA")</f>
        <v>NA</v>
      </c>
    </row>
    <row r="1162" customFormat="false" ht="43.3" hidden="false" customHeight="false" outlineLevel="0" collapsed="false">
      <c r="A1162" s="3" t="n">
        <v>73827030</v>
      </c>
      <c r="B1162" s="4" t="s">
        <v>906</v>
      </c>
      <c r="C1162" s="5" t="n">
        <v>5</v>
      </c>
      <c r="D1162" s="6" t="n">
        <v>44652</v>
      </c>
      <c r="E1162" s="7" t="str">
        <f aca="false">IF(F1162="Sterile",D1162+3653, "NA")</f>
        <v>NA</v>
      </c>
    </row>
    <row r="1163" customFormat="false" ht="43.3" hidden="false" customHeight="false" outlineLevel="0" collapsed="false">
      <c r="A1163" s="3" t="n">
        <v>73827032</v>
      </c>
      <c r="B1163" s="12" t="s">
        <v>907</v>
      </c>
      <c r="C1163" s="13" t="n">
        <f aca="false">26-1-4-9-3-2</f>
        <v>7</v>
      </c>
      <c r="D1163" s="6" t="n">
        <v>44440</v>
      </c>
      <c r="E1163" s="7" t="str">
        <f aca="false">IF(F1163="Sterile",D1163+3652, "NA")</f>
        <v>NA</v>
      </c>
    </row>
    <row r="1164" customFormat="false" ht="43.3" hidden="false" customHeight="false" outlineLevel="0" collapsed="false">
      <c r="A1164" s="3" t="n">
        <v>73827032</v>
      </c>
      <c r="B1164" s="12" t="s">
        <v>908</v>
      </c>
      <c r="C1164" s="13" t="n">
        <v>26</v>
      </c>
      <c r="D1164" s="6" t="n">
        <v>44501</v>
      </c>
      <c r="E1164" s="7" t="str">
        <f aca="false">IF(F1164="Sterile",D1164+3652, "NA")</f>
        <v>NA</v>
      </c>
    </row>
    <row r="1165" customFormat="false" ht="43.3" hidden="false" customHeight="false" outlineLevel="0" collapsed="false">
      <c r="A1165" s="3" t="n">
        <v>73827032</v>
      </c>
      <c r="B1165" s="4" t="s">
        <v>908</v>
      </c>
      <c r="C1165" s="5" t="n">
        <v>4</v>
      </c>
      <c r="D1165" s="6" t="n">
        <v>44501</v>
      </c>
      <c r="E1165" s="7" t="str">
        <f aca="false">IF(F1165="Sterile",D1165+3651, "NA")</f>
        <v>NA</v>
      </c>
    </row>
    <row r="1166" customFormat="false" ht="43.3" hidden="false" customHeight="false" outlineLevel="0" collapsed="false">
      <c r="A1166" s="3" t="n">
        <v>73827032</v>
      </c>
      <c r="B1166" s="4" t="s">
        <v>908</v>
      </c>
      <c r="C1166" s="5" t="n">
        <v>1</v>
      </c>
      <c r="D1166" s="6" t="n">
        <v>44501</v>
      </c>
      <c r="E1166" s="7" t="str">
        <f aca="false">IF(F1166="Sterile",D1166+3651, "NA")</f>
        <v>NA</v>
      </c>
    </row>
    <row r="1167" customFormat="false" ht="43.3" hidden="false" customHeight="false" outlineLevel="0" collapsed="false">
      <c r="A1167" s="3" t="n">
        <v>73827032</v>
      </c>
      <c r="B1167" s="4" t="s">
        <v>909</v>
      </c>
      <c r="C1167" s="5" t="n">
        <v>1</v>
      </c>
      <c r="D1167" s="6" t="n">
        <v>44593</v>
      </c>
      <c r="E1167" s="7" t="str">
        <f aca="false">IF(F1167="Sterile",D1167+3653, "NA")</f>
        <v>NA</v>
      </c>
    </row>
    <row r="1168" customFormat="false" ht="43.3" hidden="false" customHeight="false" outlineLevel="0" collapsed="false">
      <c r="A1168" s="3" t="n">
        <v>73827032</v>
      </c>
      <c r="B1168" s="4" t="s">
        <v>909</v>
      </c>
      <c r="C1168" s="5" t="n">
        <v>13</v>
      </c>
      <c r="D1168" s="6" t="n">
        <v>44593</v>
      </c>
      <c r="E1168" s="7" t="str">
        <f aca="false">IF(F1168="Sterile",D1168+3653, "NA")</f>
        <v>NA</v>
      </c>
    </row>
    <row r="1169" customFormat="false" ht="43.3" hidden="false" customHeight="false" outlineLevel="0" collapsed="false">
      <c r="A1169" s="3" t="n">
        <v>73827032</v>
      </c>
      <c r="B1169" s="4" t="s">
        <v>909</v>
      </c>
      <c r="C1169" s="5" t="n">
        <v>3</v>
      </c>
      <c r="D1169" s="6" t="n">
        <v>44593</v>
      </c>
      <c r="E1169" s="7" t="str">
        <f aca="false">IF(F1169="Sterile",D1169+3653, "NA")</f>
        <v>NA</v>
      </c>
    </row>
    <row r="1170" customFormat="false" ht="43.3" hidden="false" customHeight="false" outlineLevel="0" collapsed="false">
      <c r="A1170" s="3" t="n">
        <v>73827034</v>
      </c>
      <c r="B1170" s="12" t="s">
        <v>910</v>
      </c>
      <c r="C1170" s="13" t="n">
        <f aca="false">20-6-13</f>
        <v>1</v>
      </c>
      <c r="D1170" s="6" t="n">
        <v>44593</v>
      </c>
      <c r="E1170" s="7" t="str">
        <f aca="false">IF(F1170="Sterile",D1170+3652, "NA")</f>
        <v>NA</v>
      </c>
    </row>
    <row r="1171" customFormat="false" ht="43.3" hidden="false" customHeight="false" outlineLevel="0" collapsed="false">
      <c r="A1171" s="3" t="n">
        <v>73827036</v>
      </c>
      <c r="B1171" s="12" t="s">
        <v>911</v>
      </c>
      <c r="C1171" s="13" t="n">
        <f aca="false">14-2-1-4</f>
        <v>7</v>
      </c>
      <c r="D1171" s="6" t="n">
        <v>44562</v>
      </c>
      <c r="E1171" s="7" t="str">
        <f aca="false">IF(F1171="Sterile",D1171+3652, "NA")</f>
        <v>NA</v>
      </c>
    </row>
    <row r="1172" customFormat="false" ht="43.3" hidden="false" customHeight="false" outlineLevel="0" collapsed="false">
      <c r="A1172" s="3" t="n">
        <v>73827036</v>
      </c>
      <c r="B1172" s="12" t="s">
        <v>912</v>
      </c>
      <c r="C1172" s="13" t="n">
        <v>2</v>
      </c>
      <c r="D1172" s="6" t="n">
        <v>44593</v>
      </c>
      <c r="E1172" s="7" t="str">
        <f aca="false">IF(F1172="Sterile",D1172+3652, "NA")</f>
        <v>NA</v>
      </c>
    </row>
    <row r="1173" customFormat="false" ht="43.3" hidden="false" customHeight="false" outlineLevel="0" collapsed="false">
      <c r="A1173" s="3" t="n">
        <v>73827036</v>
      </c>
      <c r="B1173" s="4" t="s">
        <v>912</v>
      </c>
      <c r="C1173" s="5" t="n">
        <v>2</v>
      </c>
      <c r="D1173" s="6" t="n">
        <v>44593</v>
      </c>
      <c r="E1173" s="7" t="str">
        <f aca="false">IF(F1173="Sterile",D1173+3653, "NA")</f>
        <v>NA</v>
      </c>
    </row>
    <row r="1174" customFormat="false" ht="43.3" hidden="false" customHeight="false" outlineLevel="0" collapsed="false">
      <c r="A1174" s="3" t="n">
        <v>73827038</v>
      </c>
      <c r="B1174" s="12" t="s">
        <v>913</v>
      </c>
      <c r="C1174" s="13" t="n">
        <f aca="false">20-1-2-1</f>
        <v>16</v>
      </c>
      <c r="D1174" s="6" t="n">
        <v>44470</v>
      </c>
      <c r="E1174" s="7" t="str">
        <f aca="false">IF(F1174="Sterile",D1174+3652, "NA")</f>
        <v>NA</v>
      </c>
    </row>
    <row r="1175" customFormat="false" ht="43.3" hidden="false" customHeight="false" outlineLevel="0" collapsed="false">
      <c r="A1175" s="3" t="n">
        <v>73827038</v>
      </c>
      <c r="B1175" s="4" t="s">
        <v>913</v>
      </c>
      <c r="C1175" s="5" t="n">
        <v>2</v>
      </c>
      <c r="D1175" s="6" t="n">
        <v>44470</v>
      </c>
      <c r="E1175" s="7" t="str">
        <f aca="false">IF(F1175="Sterile",D1175+3651, "NA")</f>
        <v>NA</v>
      </c>
    </row>
    <row r="1176" customFormat="false" ht="43.3" hidden="false" customHeight="false" outlineLevel="0" collapsed="false">
      <c r="A1176" s="3" t="n">
        <v>73827038</v>
      </c>
      <c r="B1176" s="4" t="s">
        <v>914</v>
      </c>
      <c r="C1176" s="5" t="n">
        <v>1</v>
      </c>
      <c r="D1176" s="6" t="n">
        <v>44593</v>
      </c>
      <c r="E1176" s="7" t="str">
        <f aca="false">IF(F1176="Sterile",D1176+3651, "NA")</f>
        <v>NA</v>
      </c>
    </row>
    <row r="1177" customFormat="false" ht="43.3" hidden="false" customHeight="false" outlineLevel="0" collapsed="false">
      <c r="A1177" s="3" t="n">
        <v>73827038</v>
      </c>
      <c r="B1177" s="4" t="s">
        <v>914</v>
      </c>
      <c r="C1177" s="5" t="n">
        <v>3</v>
      </c>
      <c r="D1177" s="6" t="n">
        <v>44593</v>
      </c>
      <c r="E1177" s="7" t="str">
        <f aca="false">IF(F1177="Sterile",D1177+3653, "NA")</f>
        <v>NA</v>
      </c>
    </row>
    <row r="1178" customFormat="false" ht="43.3" hidden="false" customHeight="false" outlineLevel="0" collapsed="false">
      <c r="A1178" s="3" t="n">
        <v>73827038</v>
      </c>
      <c r="B1178" s="4" t="s">
        <v>914</v>
      </c>
      <c r="C1178" s="5" t="n">
        <v>1</v>
      </c>
      <c r="D1178" s="6" t="n">
        <v>44593</v>
      </c>
      <c r="E1178" s="7" t="str">
        <f aca="false">IF(F1178="Sterile",D1178+3653, "NA")</f>
        <v>NA</v>
      </c>
    </row>
    <row r="1179" customFormat="false" ht="43.3" hidden="false" customHeight="false" outlineLevel="0" collapsed="false">
      <c r="A1179" s="3" t="n">
        <v>73827040</v>
      </c>
      <c r="B1179" s="12" t="s">
        <v>915</v>
      </c>
      <c r="C1179" s="13" t="n">
        <f aca="false">12-2</f>
        <v>10</v>
      </c>
      <c r="D1179" s="6" t="n">
        <v>44440</v>
      </c>
      <c r="E1179" s="7" t="str">
        <f aca="false">IF(F1179="Sterile",D1179+3652, "NA")</f>
        <v>NA</v>
      </c>
    </row>
    <row r="1180" customFormat="false" ht="43.3" hidden="false" customHeight="false" outlineLevel="0" collapsed="false">
      <c r="A1180" s="3" t="n">
        <v>73827040</v>
      </c>
      <c r="B1180" s="12" t="s">
        <v>916</v>
      </c>
      <c r="C1180" s="13" t="n">
        <v>8</v>
      </c>
      <c r="D1180" s="6" t="n">
        <v>44562</v>
      </c>
      <c r="E1180" s="7" t="str">
        <f aca="false">IF(F1180="Sterile",D1180+3652, "NA")</f>
        <v>NA</v>
      </c>
    </row>
    <row r="1181" customFormat="false" ht="43.3" hidden="false" customHeight="false" outlineLevel="0" collapsed="false">
      <c r="A1181" s="3" t="n">
        <v>73827040</v>
      </c>
      <c r="B1181" s="4" t="s">
        <v>916</v>
      </c>
      <c r="C1181" s="5" t="n">
        <v>1</v>
      </c>
      <c r="D1181" s="6" t="n">
        <v>44562</v>
      </c>
      <c r="E1181" s="7" t="str">
        <f aca="false">IF(F1181="Sterile",D1181+3651, "NA")</f>
        <v>NA</v>
      </c>
    </row>
    <row r="1182" customFormat="false" ht="43.3" hidden="false" customHeight="false" outlineLevel="0" collapsed="false">
      <c r="A1182" s="3" t="n">
        <v>73827040</v>
      </c>
      <c r="B1182" s="4" t="s">
        <v>916</v>
      </c>
      <c r="C1182" s="5" t="n">
        <v>2</v>
      </c>
      <c r="D1182" s="6" t="n">
        <v>44562</v>
      </c>
      <c r="E1182" s="7" t="str">
        <f aca="false">IF(F1182="Sterile",D1182+3651, "NA")</f>
        <v>NA</v>
      </c>
    </row>
    <row r="1183" customFormat="false" ht="43.3" hidden="false" customHeight="false" outlineLevel="0" collapsed="false">
      <c r="A1183" s="3" t="n">
        <v>73827040</v>
      </c>
      <c r="B1183" s="4" t="s">
        <v>916</v>
      </c>
      <c r="C1183" s="5" t="n">
        <v>2</v>
      </c>
      <c r="D1183" s="6" t="n">
        <v>44562</v>
      </c>
      <c r="E1183" s="7" t="str">
        <f aca="false">IF(F1183="Sterile",D1183+3653, "NA")</f>
        <v>NA</v>
      </c>
    </row>
    <row r="1184" customFormat="false" ht="43.3" hidden="false" customHeight="false" outlineLevel="0" collapsed="false">
      <c r="A1184" s="3" t="n">
        <v>73827042</v>
      </c>
      <c r="B1184" s="12" t="s">
        <v>917</v>
      </c>
      <c r="C1184" s="13" t="n">
        <f aca="false">11-1</f>
        <v>10</v>
      </c>
      <c r="D1184" s="6" t="n">
        <v>43862</v>
      </c>
      <c r="E1184" s="7" t="str">
        <f aca="false">IF(F1184="Sterile",D1184+3652, "NA")</f>
        <v>NA</v>
      </c>
    </row>
    <row r="1185" customFormat="false" ht="43.3" hidden="false" customHeight="false" outlineLevel="0" collapsed="false">
      <c r="A1185" s="3" t="n">
        <v>73827042</v>
      </c>
      <c r="B1185" s="4" t="s">
        <v>917</v>
      </c>
      <c r="C1185" s="5" t="n">
        <f aca="false">2-1</f>
        <v>1</v>
      </c>
      <c r="D1185" s="6" t="n">
        <v>43862</v>
      </c>
      <c r="E1185" s="7" t="str">
        <f aca="false">IF(F1185="Sterile",D1185+3651, "NA")</f>
        <v>NA</v>
      </c>
    </row>
    <row r="1186" customFormat="false" ht="43.3" hidden="false" customHeight="false" outlineLevel="0" collapsed="false">
      <c r="A1186" s="3" t="n">
        <v>73827042</v>
      </c>
      <c r="B1186" s="4" t="s">
        <v>917</v>
      </c>
      <c r="C1186" s="5" t="n">
        <v>1</v>
      </c>
      <c r="D1186" s="6" t="n">
        <v>43862</v>
      </c>
      <c r="E1186" s="7" t="str">
        <f aca="false">IF(F1186="Sterile",D1186+3653, "NA")</f>
        <v>NA</v>
      </c>
    </row>
    <row r="1187" customFormat="false" ht="43.3" hidden="false" customHeight="false" outlineLevel="0" collapsed="false">
      <c r="A1187" s="3" t="n">
        <v>73827044</v>
      </c>
      <c r="B1187" s="12" t="s">
        <v>918</v>
      </c>
      <c r="C1187" s="13" t="n">
        <f aca="false">10-1</f>
        <v>9</v>
      </c>
      <c r="D1187" s="6" t="n">
        <v>43647</v>
      </c>
      <c r="E1187" s="7" t="str">
        <f aca="false">IF(F1187="Sterile",D1187+3652, "NA")</f>
        <v>NA</v>
      </c>
    </row>
    <row r="1188" customFormat="false" ht="43.3" hidden="false" customHeight="false" outlineLevel="0" collapsed="false">
      <c r="A1188" s="3" t="n">
        <v>73827044</v>
      </c>
      <c r="B1188" s="4" t="s">
        <v>918</v>
      </c>
      <c r="C1188" s="5" t="n">
        <v>2</v>
      </c>
      <c r="D1188" s="6" t="n">
        <v>43647</v>
      </c>
      <c r="E1188" s="7" t="str">
        <f aca="false">IF(F1188="Sterile",D1188+3653, "NA")</f>
        <v>NA</v>
      </c>
    </row>
    <row r="1189" customFormat="false" ht="43.3" hidden="false" customHeight="false" outlineLevel="0" collapsed="false">
      <c r="A1189" s="3" t="n">
        <v>73827046</v>
      </c>
      <c r="B1189" s="12" t="s">
        <v>919</v>
      </c>
      <c r="C1189" s="13" t="n">
        <v>1</v>
      </c>
      <c r="D1189" s="6" t="n">
        <v>43252</v>
      </c>
      <c r="E1189" s="7" t="str">
        <f aca="false">IF(F1189="Sterile",D1189+3652, "NA")</f>
        <v>NA</v>
      </c>
    </row>
    <row r="1190" customFormat="false" ht="43.3" hidden="false" customHeight="false" outlineLevel="0" collapsed="false">
      <c r="A1190" s="3" t="n">
        <v>73827046</v>
      </c>
      <c r="B1190" s="12" t="s">
        <v>920</v>
      </c>
      <c r="C1190" s="13" t="n">
        <v>9</v>
      </c>
      <c r="D1190" s="6" t="n">
        <v>43617</v>
      </c>
      <c r="E1190" s="7" t="str">
        <f aca="false">IF(F1190="Sterile",D1190+3652, "NA")</f>
        <v>NA</v>
      </c>
    </row>
    <row r="1191" customFormat="false" ht="43.3" hidden="false" customHeight="false" outlineLevel="0" collapsed="false">
      <c r="A1191" s="3" t="n">
        <v>73827048</v>
      </c>
      <c r="B1191" s="12" t="s">
        <v>921</v>
      </c>
      <c r="C1191" s="13" t="n">
        <f aca="false">8-1-1</f>
        <v>6</v>
      </c>
      <c r="D1191" s="6" t="n">
        <v>43221</v>
      </c>
      <c r="E1191" s="7" t="str">
        <f aca="false">IF(F1191="Sterile",D1191+3652, "NA")</f>
        <v>NA</v>
      </c>
    </row>
    <row r="1192" customFormat="false" ht="43.3" hidden="false" customHeight="false" outlineLevel="0" collapsed="false">
      <c r="A1192" s="3" t="n">
        <v>73827048</v>
      </c>
      <c r="B1192" s="4" t="s">
        <v>921</v>
      </c>
      <c r="C1192" s="5" t="n">
        <v>2</v>
      </c>
      <c r="D1192" s="6" t="n">
        <v>43221</v>
      </c>
      <c r="E1192" s="7" t="str">
        <f aca="false">IF(F1192="Sterile",D1192+3651, "NA")</f>
        <v>NA</v>
      </c>
    </row>
    <row r="1193" customFormat="false" ht="43.3" hidden="false" customHeight="false" outlineLevel="0" collapsed="false">
      <c r="A1193" s="3" t="n">
        <v>73827048</v>
      </c>
      <c r="B1193" s="4" t="s">
        <v>922</v>
      </c>
      <c r="C1193" s="5" t="n">
        <v>1</v>
      </c>
      <c r="D1193" s="6" t="n">
        <v>43313</v>
      </c>
      <c r="E1193" s="7" t="str">
        <f aca="false">IF(F1193="Sterile",D1193+3653, "NA")</f>
        <v>NA</v>
      </c>
    </row>
    <row r="1194" customFormat="false" ht="43.3" hidden="false" customHeight="false" outlineLevel="0" collapsed="false">
      <c r="A1194" s="3" t="n">
        <v>73827050</v>
      </c>
      <c r="B1194" s="12" t="s">
        <v>923</v>
      </c>
      <c r="C1194" s="13" t="n">
        <f aca="false">12-4</f>
        <v>8</v>
      </c>
      <c r="D1194" s="6" t="n">
        <v>43647</v>
      </c>
      <c r="E1194" s="7" t="str">
        <f aca="false">IF(F1194="Sterile",D1194+3652, "NA")</f>
        <v>NA</v>
      </c>
    </row>
    <row r="1195" customFormat="false" ht="43.3" hidden="false" customHeight="false" outlineLevel="0" collapsed="false">
      <c r="A1195" s="3" t="n">
        <v>73827050</v>
      </c>
      <c r="B1195" s="4" t="s">
        <v>923</v>
      </c>
      <c r="C1195" s="5" t="n">
        <v>1</v>
      </c>
      <c r="D1195" s="6" t="n">
        <v>43647</v>
      </c>
      <c r="E1195" s="7" t="str">
        <f aca="false">IF(F1195="Sterile",D1195+3653, "NA")</f>
        <v>NA</v>
      </c>
    </row>
    <row r="1196" customFormat="false" ht="43.3" hidden="false" customHeight="false" outlineLevel="0" collapsed="false">
      <c r="A1196" s="3" t="n">
        <v>73827052</v>
      </c>
      <c r="B1196" s="12" t="s">
        <v>924</v>
      </c>
      <c r="C1196" s="13" t="n">
        <v>4</v>
      </c>
      <c r="D1196" s="6" t="n">
        <v>43313</v>
      </c>
      <c r="E1196" s="7" t="str">
        <f aca="false">IF(F1196="Sterile",D1196+3652, "NA")</f>
        <v>NA</v>
      </c>
    </row>
    <row r="1197" customFormat="false" ht="43.3" hidden="false" customHeight="false" outlineLevel="0" collapsed="false">
      <c r="A1197" s="3" t="n">
        <v>73827052</v>
      </c>
      <c r="B1197" s="12" t="s">
        <v>925</v>
      </c>
      <c r="C1197" s="13" t="n">
        <v>2</v>
      </c>
      <c r="D1197" s="6" t="n">
        <v>43435</v>
      </c>
      <c r="E1197" s="7" t="str">
        <f aca="false">IF(F1197="Sterile",D1197+3652, "NA")</f>
        <v>NA</v>
      </c>
    </row>
    <row r="1198" customFormat="false" ht="43.3" hidden="false" customHeight="false" outlineLevel="0" collapsed="false">
      <c r="A1198" s="3" t="n">
        <v>73827052</v>
      </c>
      <c r="B1198" s="12" t="s">
        <v>926</v>
      </c>
      <c r="C1198" s="13" t="n">
        <v>1</v>
      </c>
      <c r="D1198" s="6" t="n">
        <v>43556</v>
      </c>
      <c r="E1198" s="7" t="str">
        <f aca="false">IF(F1198="Sterile",D1198+3652, "NA")</f>
        <v>NA</v>
      </c>
    </row>
    <row r="1199" customFormat="false" ht="43.3" hidden="false" customHeight="false" outlineLevel="0" collapsed="false">
      <c r="A1199" s="3" t="n">
        <v>73827052</v>
      </c>
      <c r="B1199" s="4" t="s">
        <v>927</v>
      </c>
      <c r="C1199" s="5" t="n">
        <v>2</v>
      </c>
      <c r="D1199" s="6" t="n">
        <v>43617</v>
      </c>
      <c r="E1199" s="7" t="str">
        <f aca="false">IF(F1199="Sterile",D1199+3651, "NA")</f>
        <v>NA</v>
      </c>
    </row>
    <row r="1200" customFormat="false" ht="43.3" hidden="false" customHeight="false" outlineLevel="0" collapsed="false">
      <c r="A1200" s="3" t="n">
        <v>73827054</v>
      </c>
      <c r="B1200" s="12" t="s">
        <v>928</v>
      </c>
      <c r="C1200" s="13" t="n">
        <f aca="false">8-4</f>
        <v>4</v>
      </c>
      <c r="D1200" s="6" t="n">
        <v>43617</v>
      </c>
      <c r="E1200" s="7" t="str">
        <f aca="false">IF(F1200="Sterile",D1200+3652, "NA")</f>
        <v>NA</v>
      </c>
    </row>
    <row r="1201" customFormat="false" ht="43.3" hidden="false" customHeight="false" outlineLevel="0" collapsed="false">
      <c r="A1201" s="3" t="n">
        <v>73827054</v>
      </c>
      <c r="B1201" s="4" t="s">
        <v>928</v>
      </c>
      <c r="C1201" s="5" t="n">
        <v>2</v>
      </c>
      <c r="D1201" s="6" t="n">
        <v>43617</v>
      </c>
      <c r="E1201" s="7" t="str">
        <f aca="false">IF(F1201="Sterile",D1201+3651, "NA")</f>
        <v>NA</v>
      </c>
    </row>
    <row r="1202" customFormat="false" ht="43.3" hidden="false" customHeight="false" outlineLevel="0" collapsed="false">
      <c r="A1202" s="3" t="n">
        <v>73827054</v>
      </c>
      <c r="B1202" s="4" t="s">
        <v>928</v>
      </c>
      <c r="C1202" s="5" t="n">
        <v>4</v>
      </c>
      <c r="D1202" s="6" t="n">
        <v>43617</v>
      </c>
      <c r="E1202" s="7" t="str">
        <f aca="false">IF(F1202="Sterile",D1202+3653, "NA")</f>
        <v>NA</v>
      </c>
    </row>
    <row r="1203" customFormat="false" ht="43.3" hidden="false" customHeight="false" outlineLevel="0" collapsed="false">
      <c r="A1203" s="3" t="n">
        <v>73827056</v>
      </c>
      <c r="B1203" s="12" t="s">
        <v>929</v>
      </c>
      <c r="C1203" s="13" t="n">
        <v>11</v>
      </c>
      <c r="D1203" s="6" t="n">
        <v>43739</v>
      </c>
      <c r="E1203" s="7" t="str">
        <f aca="false">IF(F1203="Sterile",D1203+3652, "NA")</f>
        <v>NA</v>
      </c>
    </row>
    <row r="1204" customFormat="false" ht="43.3" hidden="false" customHeight="false" outlineLevel="0" collapsed="false">
      <c r="A1204" s="3" t="n">
        <v>73827056</v>
      </c>
      <c r="B1204" s="4" t="s">
        <v>929</v>
      </c>
      <c r="C1204" s="5" t="n">
        <v>2</v>
      </c>
      <c r="D1204" s="6" t="n">
        <v>43739</v>
      </c>
      <c r="E1204" s="7" t="str">
        <f aca="false">IF(F1204="Sterile",D1204+3651, "NA")</f>
        <v>NA</v>
      </c>
    </row>
    <row r="1205" customFormat="false" ht="43.3" hidden="false" customHeight="false" outlineLevel="0" collapsed="false">
      <c r="A1205" s="3" t="n">
        <v>73827058</v>
      </c>
      <c r="B1205" s="12" t="s">
        <v>930</v>
      </c>
      <c r="C1205" s="13" t="n">
        <v>2</v>
      </c>
      <c r="D1205" s="6" t="n">
        <v>43586</v>
      </c>
      <c r="E1205" s="7" t="str">
        <f aca="false">IF(F1205="Sterile",D1205+3652, "NA")</f>
        <v>NA</v>
      </c>
    </row>
    <row r="1206" customFormat="false" ht="43.3" hidden="false" customHeight="false" outlineLevel="0" collapsed="false">
      <c r="A1206" s="3" t="n">
        <v>73827058</v>
      </c>
      <c r="B1206" s="12" t="s">
        <v>931</v>
      </c>
      <c r="C1206" s="13" t="n">
        <v>7</v>
      </c>
      <c r="D1206" s="6" t="n">
        <v>43739</v>
      </c>
      <c r="E1206" s="7" t="str">
        <f aca="false">IF(F1206="Sterile",D1206+3652, "NA")</f>
        <v>NA</v>
      </c>
    </row>
    <row r="1207" customFormat="false" ht="43.3" hidden="false" customHeight="false" outlineLevel="0" collapsed="false">
      <c r="A1207" s="3" t="n">
        <v>73827058</v>
      </c>
      <c r="B1207" s="4" t="s">
        <v>931</v>
      </c>
      <c r="C1207" s="5" t="n">
        <v>1</v>
      </c>
      <c r="D1207" s="6" t="n">
        <v>43739</v>
      </c>
      <c r="E1207" s="7" t="str">
        <f aca="false">IF(F1207="Sterile",D1207+3651, "NA")</f>
        <v>NA</v>
      </c>
    </row>
    <row r="1208" customFormat="false" ht="43.3" hidden="false" customHeight="false" outlineLevel="0" collapsed="false">
      <c r="A1208" s="3" t="n">
        <v>73827060</v>
      </c>
      <c r="B1208" s="12" t="s">
        <v>932</v>
      </c>
      <c r="C1208" s="13" t="n">
        <v>2</v>
      </c>
      <c r="D1208" s="6" t="n">
        <v>44562</v>
      </c>
      <c r="E1208" s="7" t="str">
        <f aca="false">IF(F1208="Sterile",D1208+3652, "NA")</f>
        <v>NA</v>
      </c>
    </row>
    <row r="1209" customFormat="false" ht="43.3" hidden="false" customHeight="false" outlineLevel="0" collapsed="false">
      <c r="A1209" s="3" t="n">
        <v>73827060</v>
      </c>
      <c r="B1209" s="12" t="s">
        <v>933</v>
      </c>
      <c r="C1209" s="13" t="n">
        <f aca="false">17-4</f>
        <v>13</v>
      </c>
      <c r="D1209" s="6" t="n">
        <v>44593</v>
      </c>
      <c r="E1209" s="7" t="str">
        <f aca="false">IF(F1209="Sterile",D1209+3652, "NA")</f>
        <v>NA</v>
      </c>
    </row>
    <row r="1210" customFormat="false" ht="43.3" hidden="false" customHeight="false" outlineLevel="0" collapsed="false">
      <c r="A1210" s="3" t="n">
        <v>73827060</v>
      </c>
      <c r="B1210" s="4" t="s">
        <v>933</v>
      </c>
      <c r="C1210" s="5" t="n">
        <v>1</v>
      </c>
      <c r="D1210" s="6" t="n">
        <v>44593</v>
      </c>
      <c r="E1210" s="7" t="str">
        <f aca="false">IF(F1210="Sterile",D1210+3651, "NA")</f>
        <v>NA</v>
      </c>
    </row>
    <row r="1211" customFormat="false" ht="43.3" hidden="false" customHeight="false" outlineLevel="0" collapsed="false">
      <c r="A1211" s="3" t="n">
        <v>73827060</v>
      </c>
      <c r="B1211" s="4" t="s">
        <v>933</v>
      </c>
      <c r="C1211" s="5" t="n">
        <v>5</v>
      </c>
      <c r="D1211" s="6" t="n">
        <v>44593</v>
      </c>
      <c r="E1211" s="7" t="str">
        <f aca="false">IF(F1211="Sterile",D1211+3653, "NA")</f>
        <v>NA</v>
      </c>
    </row>
    <row r="1212" customFormat="false" ht="43.3" hidden="false" customHeight="false" outlineLevel="0" collapsed="false">
      <c r="A1212" s="3" t="n">
        <v>73827060</v>
      </c>
      <c r="B1212" s="4" t="s">
        <v>933</v>
      </c>
      <c r="C1212" s="5" t="n">
        <v>1</v>
      </c>
      <c r="D1212" s="6" t="n">
        <v>44593</v>
      </c>
      <c r="E1212" s="7" t="str">
        <f aca="false">IF(F1212="Sterile",D1212+3653, "NA")</f>
        <v>NA</v>
      </c>
    </row>
    <row r="1213" customFormat="false" ht="43.3" hidden="false" customHeight="false" outlineLevel="0" collapsed="false">
      <c r="A1213" s="3" t="n">
        <v>73827062</v>
      </c>
      <c r="B1213" s="12" t="s">
        <v>934</v>
      </c>
      <c r="C1213" s="13" t="n">
        <f aca="false">6-2-2</f>
        <v>2</v>
      </c>
      <c r="D1213" s="6" t="n">
        <v>43647</v>
      </c>
      <c r="E1213" s="7" t="str">
        <f aca="false">IF(F1213="Sterile",D1213+3652, "NA")</f>
        <v>NA</v>
      </c>
    </row>
    <row r="1214" customFormat="false" ht="43.3" hidden="false" customHeight="false" outlineLevel="0" collapsed="false">
      <c r="A1214" s="3" t="n">
        <v>73827062</v>
      </c>
      <c r="B1214" s="4" t="s">
        <v>935</v>
      </c>
      <c r="C1214" s="5" t="n">
        <v>1</v>
      </c>
      <c r="D1214" s="6" t="n">
        <v>43770</v>
      </c>
      <c r="E1214" s="7" t="str">
        <f aca="false">IF(F1214="Sterile",D1214+3651, "NA")</f>
        <v>NA</v>
      </c>
    </row>
    <row r="1215" customFormat="false" ht="43.3" hidden="false" customHeight="false" outlineLevel="0" collapsed="false">
      <c r="A1215" s="3" t="n">
        <v>73827062</v>
      </c>
      <c r="B1215" s="4" t="s">
        <v>935</v>
      </c>
      <c r="C1215" s="5" t="n">
        <v>2</v>
      </c>
      <c r="D1215" s="6" t="n">
        <v>43770</v>
      </c>
      <c r="E1215" s="7" t="str">
        <f aca="false">IF(F1215="Sterile",D1215+3653, "NA")</f>
        <v>NA</v>
      </c>
    </row>
    <row r="1216" customFormat="false" ht="43.3" hidden="false" customHeight="false" outlineLevel="0" collapsed="false">
      <c r="A1216" s="3" t="n">
        <v>73827064</v>
      </c>
      <c r="B1216" s="12" t="s">
        <v>936</v>
      </c>
      <c r="C1216" s="13" t="n">
        <f aca="false">14-4-4</f>
        <v>6</v>
      </c>
      <c r="D1216" s="6" t="n">
        <v>44593</v>
      </c>
      <c r="E1216" s="7" t="str">
        <f aca="false">IF(F1216="Sterile",D1216+3652, "NA")</f>
        <v>NA</v>
      </c>
    </row>
    <row r="1217" customFormat="false" ht="43.3" hidden="false" customHeight="false" outlineLevel="0" collapsed="false">
      <c r="A1217" s="3" t="n">
        <v>73827064</v>
      </c>
      <c r="B1217" s="4" t="s">
        <v>936</v>
      </c>
      <c r="C1217" s="5" t="n">
        <v>4</v>
      </c>
      <c r="D1217" s="6" t="n">
        <v>44593</v>
      </c>
      <c r="E1217" s="7" t="str">
        <f aca="false">IF(F1217="Sterile",D1217+3653, "NA")</f>
        <v>NA</v>
      </c>
    </row>
    <row r="1218" customFormat="false" ht="43.3" hidden="false" customHeight="false" outlineLevel="0" collapsed="false">
      <c r="A1218" s="8" t="n">
        <v>73827066</v>
      </c>
      <c r="B1218" s="3" t="s">
        <v>937</v>
      </c>
      <c r="C1218" s="9" t="n">
        <f aca="false">17-4-4</f>
        <v>9</v>
      </c>
      <c r="D1218" s="6" t="n">
        <v>44562</v>
      </c>
      <c r="E1218" s="7" t="str">
        <f aca="false">IF(F1218="Sterile",D1218+3653, "NA")</f>
        <v>NA</v>
      </c>
    </row>
    <row r="1219" customFormat="false" ht="43.3" hidden="false" customHeight="false" outlineLevel="0" collapsed="false">
      <c r="A1219" s="3" t="n">
        <v>73827066</v>
      </c>
      <c r="B1219" s="4" t="s">
        <v>937</v>
      </c>
      <c r="C1219" s="5" t="n">
        <v>1</v>
      </c>
      <c r="D1219" s="6" t="n">
        <v>44562</v>
      </c>
      <c r="E1219" s="7" t="str">
        <f aca="false">IF(F1219="Sterile",D1219+3651, "NA")</f>
        <v>NA</v>
      </c>
    </row>
    <row r="1220" customFormat="false" ht="43.3" hidden="false" customHeight="false" outlineLevel="0" collapsed="false">
      <c r="A1220" s="3" t="n">
        <v>73827066</v>
      </c>
      <c r="B1220" s="4" t="s">
        <v>938</v>
      </c>
      <c r="C1220" s="5" t="n">
        <v>2</v>
      </c>
      <c r="D1220" s="6" t="n">
        <v>44562</v>
      </c>
      <c r="E1220" s="7" t="str">
        <f aca="false">IF(F1220="Sterile",D1220+3651, "NA")</f>
        <v>NA</v>
      </c>
    </row>
    <row r="1221" customFormat="false" ht="43.3" hidden="false" customHeight="false" outlineLevel="0" collapsed="false">
      <c r="A1221" s="3" t="n">
        <v>73827066</v>
      </c>
      <c r="B1221" s="4" t="s">
        <v>938</v>
      </c>
      <c r="C1221" s="5" t="n">
        <v>4</v>
      </c>
      <c r="D1221" s="6" t="n">
        <v>44562</v>
      </c>
      <c r="E1221" s="7" t="str">
        <f aca="false">IF(F1221="Sterile",D1221+3653, "NA")</f>
        <v>NA</v>
      </c>
    </row>
    <row r="1222" customFormat="false" ht="43.3" hidden="false" customHeight="false" outlineLevel="0" collapsed="false">
      <c r="A1222" s="8" t="n">
        <v>73827068</v>
      </c>
      <c r="B1222" s="3" t="s">
        <v>939</v>
      </c>
      <c r="C1222" s="9" t="n">
        <f aca="false">16-4</f>
        <v>12</v>
      </c>
      <c r="D1222" s="6" t="n">
        <v>44593</v>
      </c>
      <c r="E1222" s="7" t="str">
        <f aca="false">IF(F1222="Sterile",D1222+3653, "NA")</f>
        <v>NA</v>
      </c>
    </row>
    <row r="1223" customFormat="false" ht="43.3" hidden="false" customHeight="false" outlineLevel="0" collapsed="false">
      <c r="A1223" s="3" t="n">
        <v>73827068</v>
      </c>
      <c r="B1223" s="4" t="s">
        <v>939</v>
      </c>
      <c r="C1223" s="5" t="n">
        <v>1</v>
      </c>
      <c r="D1223" s="6" t="n">
        <v>44593</v>
      </c>
      <c r="E1223" s="7" t="str">
        <f aca="false">IF(F1223="Sterile",D1223+3653, "NA")</f>
        <v>NA</v>
      </c>
    </row>
    <row r="1224" customFormat="false" ht="43.3" hidden="false" customHeight="false" outlineLevel="0" collapsed="false">
      <c r="A1224" s="8" t="n">
        <v>73827070</v>
      </c>
      <c r="B1224" s="3" t="s">
        <v>940</v>
      </c>
      <c r="C1224" s="9" t="n">
        <f aca="false">19-1-3</f>
        <v>15</v>
      </c>
      <c r="D1224" s="6" t="n">
        <v>44593</v>
      </c>
      <c r="E1224" s="7" t="str">
        <f aca="false">IF(F1224="Sterile",D1224+3653, "NA")</f>
        <v>NA</v>
      </c>
    </row>
    <row r="1225" customFormat="false" ht="43.3" hidden="false" customHeight="false" outlineLevel="0" collapsed="false">
      <c r="A1225" s="8" t="n">
        <v>73827072</v>
      </c>
      <c r="B1225" s="3" t="s">
        <v>941</v>
      </c>
      <c r="C1225" s="9" t="n">
        <f aca="false">17-1-1-1-4</f>
        <v>10</v>
      </c>
      <c r="D1225" s="6" t="n">
        <v>44682</v>
      </c>
      <c r="E1225" s="7" t="str">
        <f aca="false">IF(F1225="Sterile",D1225+3653, "NA")</f>
        <v>NA</v>
      </c>
    </row>
    <row r="1226" customFormat="false" ht="43.3" hidden="false" customHeight="false" outlineLevel="0" collapsed="false">
      <c r="A1226" s="3" t="n">
        <v>73827072</v>
      </c>
      <c r="B1226" s="4" t="s">
        <v>941</v>
      </c>
      <c r="C1226" s="5" t="n">
        <v>2</v>
      </c>
      <c r="D1226" s="6" t="n">
        <v>44593</v>
      </c>
      <c r="E1226" s="7" t="str">
        <f aca="false">IF(F1226="Sterile",D1226+3651, "NA")</f>
        <v>NA</v>
      </c>
    </row>
    <row r="1227" customFormat="false" ht="43.3" hidden="false" customHeight="false" outlineLevel="0" collapsed="false">
      <c r="A1227" s="3" t="n">
        <v>73827072</v>
      </c>
      <c r="B1227" s="4" t="s">
        <v>941</v>
      </c>
      <c r="C1227" s="5" t="n">
        <v>1</v>
      </c>
      <c r="D1227" s="6" t="n">
        <v>44593</v>
      </c>
      <c r="E1227" s="7" t="str">
        <f aca="false">IF(F1227="Sterile",D1227+3653, "NA")</f>
        <v>NA</v>
      </c>
    </row>
    <row r="1228" customFormat="false" ht="43.3" hidden="false" customHeight="false" outlineLevel="0" collapsed="false">
      <c r="A1228" s="3" t="n">
        <v>73827072</v>
      </c>
      <c r="B1228" s="4" t="s">
        <v>941</v>
      </c>
      <c r="C1228" s="5" t="n">
        <v>1</v>
      </c>
      <c r="D1228" s="6" t="n">
        <v>44593</v>
      </c>
      <c r="E1228" s="7" t="str">
        <f aca="false">IF(F1228="Sterile",D1228+3653, "NA")</f>
        <v>NA</v>
      </c>
    </row>
    <row r="1229" customFormat="false" ht="43.3" hidden="false" customHeight="false" outlineLevel="0" collapsed="false">
      <c r="A1229" s="8" t="n">
        <v>73827074</v>
      </c>
      <c r="B1229" s="3" t="s">
        <v>942</v>
      </c>
      <c r="C1229" s="9" t="n">
        <f aca="false">14-1-4-1</f>
        <v>8</v>
      </c>
      <c r="D1229" s="6" t="n">
        <v>44713</v>
      </c>
      <c r="E1229" s="7" t="str">
        <f aca="false">IF(F1229="Sterile",D1229+3653, "NA")</f>
        <v>NA</v>
      </c>
    </row>
    <row r="1230" customFormat="false" ht="43.3" hidden="false" customHeight="false" outlineLevel="0" collapsed="false">
      <c r="A1230" s="3" t="n">
        <v>73827074</v>
      </c>
      <c r="B1230" s="4" t="s">
        <v>942</v>
      </c>
      <c r="C1230" s="5" t="n">
        <v>4</v>
      </c>
      <c r="D1230" s="6" t="n">
        <v>44593</v>
      </c>
      <c r="E1230" s="7" t="str">
        <f aca="false">IF(F1230="Sterile",D1230+3653, "NA")</f>
        <v>NA</v>
      </c>
    </row>
    <row r="1231" customFormat="false" ht="43.3" hidden="false" customHeight="false" outlineLevel="0" collapsed="false">
      <c r="A1231" s="8" t="n">
        <v>73827076</v>
      </c>
      <c r="B1231" s="3" t="s">
        <v>943</v>
      </c>
      <c r="C1231" s="9" t="n">
        <f aca="false">8-1-3-3</f>
        <v>1</v>
      </c>
      <c r="D1231" s="6" t="n">
        <v>44593</v>
      </c>
      <c r="E1231" s="7" t="str">
        <f aca="false">IF(F1231="Sterile",D1231+3653, "NA")</f>
        <v>NA</v>
      </c>
    </row>
    <row r="1232" customFormat="false" ht="43.3" hidden="false" customHeight="false" outlineLevel="0" collapsed="false">
      <c r="A1232" s="8" t="n">
        <v>73827076</v>
      </c>
      <c r="B1232" s="3" t="s">
        <v>944</v>
      </c>
      <c r="C1232" s="9" t="n">
        <v>14</v>
      </c>
      <c r="D1232" s="6" t="n">
        <v>44593</v>
      </c>
      <c r="E1232" s="7" t="str">
        <f aca="false">IF(F1232="Sterile",D1232+3653, "NA")</f>
        <v>NA</v>
      </c>
    </row>
    <row r="1233" customFormat="false" ht="43.3" hidden="false" customHeight="false" outlineLevel="0" collapsed="false">
      <c r="A1233" s="3" t="n">
        <v>73827076</v>
      </c>
      <c r="B1233" s="4" t="s">
        <v>944</v>
      </c>
      <c r="C1233" s="5" t="n">
        <v>2</v>
      </c>
      <c r="D1233" s="6" t="n">
        <v>44593</v>
      </c>
      <c r="E1233" s="7" t="str">
        <f aca="false">IF(F1233="Sterile",D1233+3651, "NA")</f>
        <v>NA</v>
      </c>
    </row>
    <row r="1234" customFormat="false" ht="43.3" hidden="false" customHeight="false" outlineLevel="0" collapsed="false">
      <c r="A1234" s="8" t="n">
        <v>73827078</v>
      </c>
      <c r="B1234" s="3" t="s">
        <v>945</v>
      </c>
      <c r="C1234" s="9" t="n">
        <v>16</v>
      </c>
      <c r="D1234" s="6" t="n">
        <v>44562</v>
      </c>
      <c r="E1234" s="7" t="str">
        <f aca="false">IF(F1234="Sterile",D1234+3653, "NA")</f>
        <v>NA</v>
      </c>
    </row>
    <row r="1235" customFormat="false" ht="43.3" hidden="false" customHeight="false" outlineLevel="0" collapsed="false">
      <c r="A1235" s="3" t="n">
        <v>73827078</v>
      </c>
      <c r="B1235" s="4" t="s">
        <v>945</v>
      </c>
      <c r="C1235" s="5" t="n">
        <v>2</v>
      </c>
      <c r="D1235" s="6" t="n">
        <v>44562</v>
      </c>
      <c r="E1235" s="7" t="str">
        <f aca="false">IF(F1235="Sterile",D1235+3651, "NA")</f>
        <v>NA</v>
      </c>
    </row>
    <row r="1236" customFormat="false" ht="43.3" hidden="false" customHeight="false" outlineLevel="0" collapsed="false">
      <c r="A1236" s="3" t="n">
        <v>73827078</v>
      </c>
      <c r="B1236" s="4" t="s">
        <v>945</v>
      </c>
      <c r="C1236" s="5" t="n">
        <v>1</v>
      </c>
      <c r="D1236" s="6" t="n">
        <v>44562</v>
      </c>
      <c r="E1236" s="7" t="str">
        <f aca="false">IF(F1236="Sterile",D1236+3653, "NA")</f>
        <v>NA</v>
      </c>
    </row>
    <row r="1237" customFormat="false" ht="43.3" hidden="false" customHeight="false" outlineLevel="0" collapsed="false">
      <c r="A1237" s="8" t="n">
        <v>73827080</v>
      </c>
      <c r="B1237" s="3" t="s">
        <v>946</v>
      </c>
      <c r="C1237" s="9" t="n">
        <f aca="false">12-2-2-1-4</f>
        <v>3</v>
      </c>
      <c r="D1237" s="6" t="n">
        <v>44562</v>
      </c>
      <c r="E1237" s="7" t="str">
        <f aca="false">IF(F1237="Sterile",D1237+3653, "NA")</f>
        <v>NA</v>
      </c>
    </row>
    <row r="1238" customFormat="false" ht="43.3" hidden="false" customHeight="false" outlineLevel="0" collapsed="false">
      <c r="A1238" s="8" t="n">
        <v>73827080</v>
      </c>
      <c r="B1238" s="3" t="s">
        <v>947</v>
      </c>
      <c r="C1238" s="9" t="n">
        <f aca="false">14-4</f>
        <v>10</v>
      </c>
      <c r="D1238" s="6" t="n">
        <v>44593</v>
      </c>
      <c r="E1238" s="7" t="str">
        <f aca="false">IF(F1238="Sterile",D1238+3653, "NA")</f>
        <v>NA</v>
      </c>
    </row>
    <row r="1239" customFormat="false" ht="43.3" hidden="false" customHeight="false" outlineLevel="0" collapsed="false">
      <c r="A1239" s="8" t="n">
        <v>73827080</v>
      </c>
      <c r="B1239" s="3" t="s">
        <v>948</v>
      </c>
      <c r="C1239" s="9" t="n">
        <v>2</v>
      </c>
      <c r="D1239" s="6" t="n">
        <v>44593</v>
      </c>
      <c r="E1239" s="7" t="str">
        <f aca="false">IF(F1239="Sterile",D1239+3653, "NA")</f>
        <v>NA</v>
      </c>
    </row>
    <row r="1240" customFormat="false" ht="43.3" hidden="false" customHeight="false" outlineLevel="0" collapsed="false">
      <c r="A1240" s="3" t="n">
        <v>73827080</v>
      </c>
      <c r="B1240" s="4" t="s">
        <v>948</v>
      </c>
      <c r="C1240" s="5" t="n">
        <v>2</v>
      </c>
      <c r="D1240" s="6" t="n">
        <v>44593</v>
      </c>
      <c r="E1240" s="7" t="str">
        <f aca="false">IF(F1240="Sterile",D1240+3651, "NA")</f>
        <v>NA</v>
      </c>
    </row>
    <row r="1241" customFormat="false" ht="43.3" hidden="false" customHeight="false" outlineLevel="0" collapsed="false">
      <c r="A1241" s="3" t="n">
        <v>73827080</v>
      </c>
      <c r="B1241" s="4" t="s">
        <v>948</v>
      </c>
      <c r="C1241" s="5" t="n">
        <v>1</v>
      </c>
      <c r="D1241" s="6" t="n">
        <v>44593</v>
      </c>
      <c r="E1241" s="7" t="str">
        <f aca="false">IF(F1241="Sterile",D1241+3651, "NA")</f>
        <v>NA</v>
      </c>
    </row>
    <row r="1242" customFormat="false" ht="43.3" hidden="false" customHeight="false" outlineLevel="0" collapsed="false">
      <c r="A1242" s="3" t="n">
        <v>73827080</v>
      </c>
      <c r="B1242" s="4" t="s">
        <v>948</v>
      </c>
      <c r="C1242" s="5" t="n">
        <v>2</v>
      </c>
      <c r="D1242" s="6" t="n">
        <v>44593</v>
      </c>
      <c r="E1242" s="7" t="str">
        <f aca="false">IF(F1242="Sterile",D1242+3653, "NA")</f>
        <v>NA</v>
      </c>
    </row>
    <row r="1243" customFormat="false" ht="43.3" hidden="false" customHeight="false" outlineLevel="0" collapsed="false">
      <c r="A1243" s="3" t="n">
        <v>73827080</v>
      </c>
      <c r="B1243" s="4" t="s">
        <v>948</v>
      </c>
      <c r="C1243" s="5" t="n">
        <v>2</v>
      </c>
      <c r="D1243" s="6" t="n">
        <v>44593</v>
      </c>
      <c r="E1243" s="7" t="str">
        <f aca="false">IF(F1243="Sterile",D1243+3653, "NA")</f>
        <v>NA</v>
      </c>
    </row>
    <row r="1244" customFormat="false" ht="43.3" hidden="false" customHeight="false" outlineLevel="0" collapsed="false">
      <c r="A1244" s="8" t="n">
        <v>73827085</v>
      </c>
      <c r="B1244" s="3" t="s">
        <v>949</v>
      </c>
      <c r="C1244" s="9" t="n">
        <v>12</v>
      </c>
      <c r="D1244" s="6" t="n">
        <v>44562</v>
      </c>
      <c r="E1244" s="7" t="str">
        <f aca="false">IF(F1244="Sterile",D1244+3653, "NA")</f>
        <v>NA</v>
      </c>
    </row>
    <row r="1245" customFormat="false" ht="43.3" hidden="false" customHeight="false" outlineLevel="0" collapsed="false">
      <c r="A1245" s="8" t="n">
        <v>73827085</v>
      </c>
      <c r="B1245" s="3" t="s">
        <v>950</v>
      </c>
      <c r="C1245" s="9" t="n">
        <v>5</v>
      </c>
      <c r="D1245" s="6" t="n">
        <v>44593</v>
      </c>
      <c r="E1245" s="7" t="str">
        <f aca="false">IF(F1245="Sterile",D1245+3653, "NA")</f>
        <v>NA</v>
      </c>
    </row>
    <row r="1246" customFormat="false" ht="43.3" hidden="false" customHeight="false" outlineLevel="0" collapsed="false">
      <c r="A1246" s="3" t="n">
        <v>73827085</v>
      </c>
      <c r="B1246" s="4" t="s">
        <v>950</v>
      </c>
      <c r="C1246" s="5" t="n">
        <v>2</v>
      </c>
      <c r="D1246" s="6" t="n">
        <v>44593</v>
      </c>
      <c r="E1246" s="7" t="str">
        <f aca="false">IF(F1246="Sterile",D1246+3651, "NA")</f>
        <v>NA</v>
      </c>
    </row>
    <row r="1247" customFormat="false" ht="43.3" hidden="false" customHeight="false" outlineLevel="0" collapsed="false">
      <c r="A1247" s="3" t="n">
        <v>73827085</v>
      </c>
      <c r="B1247" s="4" t="s">
        <v>950</v>
      </c>
      <c r="C1247" s="5" t="n">
        <v>1</v>
      </c>
      <c r="D1247" s="6" t="n">
        <v>44593</v>
      </c>
      <c r="E1247" s="7" t="str">
        <f aca="false">IF(F1247="Sterile",D1247+3651, "NA")</f>
        <v>NA</v>
      </c>
    </row>
    <row r="1248" customFormat="false" ht="43.3" hidden="false" customHeight="false" outlineLevel="0" collapsed="false">
      <c r="A1248" s="8" t="n">
        <v>73827090</v>
      </c>
      <c r="B1248" s="3" t="s">
        <v>951</v>
      </c>
      <c r="C1248" s="9" t="n">
        <f aca="false">8-1-2</f>
        <v>5</v>
      </c>
      <c r="D1248" s="6" t="n">
        <v>43556</v>
      </c>
      <c r="E1248" s="7" t="str">
        <f aca="false">IF(F1248="Sterile",D1248+3653, "NA")</f>
        <v>NA</v>
      </c>
    </row>
    <row r="1249" customFormat="false" ht="43.3" hidden="false" customHeight="false" outlineLevel="0" collapsed="false">
      <c r="A1249" s="3" t="n">
        <v>73827090</v>
      </c>
      <c r="B1249" s="4" t="s">
        <v>951</v>
      </c>
      <c r="C1249" s="5" t="n">
        <v>4</v>
      </c>
      <c r="D1249" s="6" t="n">
        <v>43556</v>
      </c>
      <c r="E1249" s="7" t="str">
        <f aca="false">IF(F1249="Sterile",D1249+3651, "NA")</f>
        <v>NA</v>
      </c>
    </row>
    <row r="1250" customFormat="false" ht="43.3" hidden="false" customHeight="false" outlineLevel="0" collapsed="false">
      <c r="A1250" s="3" t="n">
        <v>73827090</v>
      </c>
      <c r="B1250" s="4" t="s">
        <v>951</v>
      </c>
      <c r="C1250" s="5" t="n">
        <v>2</v>
      </c>
      <c r="D1250" s="6" t="n">
        <v>43556</v>
      </c>
      <c r="E1250" s="7" t="str">
        <f aca="false">IF(F1250="Sterile",D1250+3651, "NA")</f>
        <v>NA</v>
      </c>
    </row>
    <row r="1251" customFormat="false" ht="43.3" hidden="false" customHeight="false" outlineLevel="0" collapsed="false">
      <c r="A1251" s="3" t="n">
        <v>73827090</v>
      </c>
      <c r="B1251" s="4" t="s">
        <v>951</v>
      </c>
      <c r="C1251" s="5" t="n">
        <v>1</v>
      </c>
      <c r="D1251" s="6" t="n">
        <v>43556</v>
      </c>
      <c r="E1251" s="7" t="str">
        <f aca="false">IF(F1251="Sterile",D1251+3653, "NA")</f>
        <v>NA</v>
      </c>
    </row>
    <row r="1252" customFormat="false" ht="43.3" hidden="false" customHeight="false" outlineLevel="0" collapsed="false">
      <c r="A1252" s="3" t="n">
        <v>73827090</v>
      </c>
      <c r="B1252" s="4" t="s">
        <v>951</v>
      </c>
      <c r="C1252" s="5" t="n">
        <v>1</v>
      </c>
      <c r="D1252" s="6" t="n">
        <v>43556</v>
      </c>
      <c r="E1252" s="7" t="str">
        <f aca="false">IF(F1252="Sterile",D1252+3653, "NA")</f>
        <v>NA</v>
      </c>
    </row>
    <row r="1253" customFormat="false" ht="43.3" hidden="false" customHeight="false" outlineLevel="0" collapsed="false">
      <c r="A1253" s="8" t="n">
        <v>73827095</v>
      </c>
      <c r="B1253" s="3" t="s">
        <v>952</v>
      </c>
      <c r="C1253" s="9" t="n">
        <v>3</v>
      </c>
      <c r="D1253" s="6" t="n">
        <v>43739</v>
      </c>
      <c r="E1253" s="7" t="str">
        <f aca="false">IF(F1253="Sterile",D1253+3653, "NA")</f>
        <v>NA</v>
      </c>
    </row>
    <row r="1254" customFormat="false" ht="43.3" hidden="false" customHeight="false" outlineLevel="0" collapsed="false">
      <c r="A1254" s="3" t="n">
        <v>73827095</v>
      </c>
      <c r="B1254" s="4" t="s">
        <v>952</v>
      </c>
      <c r="C1254" s="5" t="n">
        <v>2</v>
      </c>
      <c r="D1254" s="6" t="n">
        <v>43739</v>
      </c>
      <c r="E1254" s="7" t="str">
        <f aca="false">IF(F1254="Sterile",D1254+3651, "NA")</f>
        <v>NA</v>
      </c>
    </row>
    <row r="1255" customFormat="false" ht="43.3" hidden="false" customHeight="false" outlineLevel="0" collapsed="false">
      <c r="A1255" s="3" t="n">
        <v>73827095</v>
      </c>
      <c r="B1255" s="4" t="s">
        <v>953</v>
      </c>
      <c r="C1255" s="5" t="n">
        <v>1</v>
      </c>
      <c r="D1255" s="6" t="n">
        <v>44440</v>
      </c>
      <c r="E1255" s="7" t="str">
        <f aca="false">IF(F1255="Sterile",D1255+3651, "NA")</f>
        <v>NA</v>
      </c>
    </row>
    <row r="1256" customFormat="false" ht="43.3" hidden="false" customHeight="false" outlineLevel="0" collapsed="false">
      <c r="A1256" s="8" t="n">
        <v>73827100</v>
      </c>
      <c r="B1256" s="3" t="s">
        <v>954</v>
      </c>
      <c r="C1256" s="9" t="n">
        <v>3</v>
      </c>
      <c r="D1256" s="6" t="n">
        <v>43525</v>
      </c>
      <c r="E1256" s="7" t="str">
        <f aca="false">IF(F1256="Sterile",D1256+3653, "NA")</f>
        <v>NA</v>
      </c>
    </row>
    <row r="1257" customFormat="false" ht="43.3" hidden="false" customHeight="false" outlineLevel="0" collapsed="false">
      <c r="A1257" s="3" t="n">
        <v>73827100</v>
      </c>
      <c r="B1257" s="4" t="s">
        <v>954</v>
      </c>
      <c r="C1257" s="5" t="n">
        <v>3</v>
      </c>
      <c r="D1257" s="6" t="n">
        <v>43525</v>
      </c>
      <c r="E1257" s="7" t="str">
        <f aca="false">IF(F1257="Sterile",D1257+3651, "NA")</f>
        <v>NA</v>
      </c>
    </row>
    <row r="1258" customFormat="false" ht="43.3" hidden="false" customHeight="false" outlineLevel="0" collapsed="false">
      <c r="A1258" s="3" t="n">
        <v>73828150</v>
      </c>
      <c r="B1258" s="4" t="s">
        <v>955</v>
      </c>
      <c r="C1258" s="5" t="n">
        <f aca="false">2-1</f>
        <v>1</v>
      </c>
      <c r="D1258" s="6" t="n">
        <v>43497</v>
      </c>
      <c r="E1258" s="7" t="str">
        <f aca="false">IF(F1258="Sterile",D1258+3651, "NA")</f>
        <v>NA</v>
      </c>
    </row>
    <row r="1259" customFormat="false" ht="43.3" hidden="false" customHeight="false" outlineLevel="0" collapsed="false">
      <c r="A1259" s="3" t="n">
        <v>73828150</v>
      </c>
      <c r="B1259" s="4" t="s">
        <v>955</v>
      </c>
      <c r="C1259" s="5" t="n">
        <v>1</v>
      </c>
      <c r="D1259" s="6" t="n">
        <v>43617</v>
      </c>
      <c r="E1259" s="7" t="str">
        <f aca="false">IF(F1259="Sterile",D1259+3653, "NA")</f>
        <v>NA</v>
      </c>
    </row>
    <row r="1260" customFormat="false" ht="43.3" hidden="false" customHeight="false" outlineLevel="0" collapsed="false">
      <c r="A1260" s="8" t="n">
        <v>73828155</v>
      </c>
      <c r="B1260" s="3" t="s">
        <v>956</v>
      </c>
      <c r="C1260" s="9" t="n">
        <v>2</v>
      </c>
      <c r="D1260" s="6" t="n">
        <v>43252</v>
      </c>
      <c r="E1260" s="7" t="str">
        <f aca="false">IF(F1260="Sterile",D1260+3653, "NA")</f>
        <v>NA</v>
      </c>
    </row>
    <row r="1261" customFormat="false" ht="43.3" hidden="false" customHeight="false" outlineLevel="0" collapsed="false">
      <c r="A1261" s="8" t="n">
        <v>73828160</v>
      </c>
      <c r="B1261" s="3" t="s">
        <v>957</v>
      </c>
      <c r="C1261" s="9" t="n">
        <f aca="false">2-1</f>
        <v>1</v>
      </c>
      <c r="D1261" s="6" t="n">
        <v>43497</v>
      </c>
      <c r="E1261" s="7" t="str">
        <f aca="false">IF(F1261="Sterile",D1261+3653, "NA")</f>
        <v>NA</v>
      </c>
    </row>
    <row r="1262" customFormat="false" ht="43.3" hidden="false" customHeight="false" outlineLevel="0" collapsed="false">
      <c r="A1262" s="3" t="n">
        <v>73828160</v>
      </c>
      <c r="B1262" s="4" t="s">
        <v>957</v>
      </c>
      <c r="C1262" s="5" t="n">
        <v>1</v>
      </c>
      <c r="D1262" s="6" t="n">
        <v>43497</v>
      </c>
      <c r="E1262" s="7" t="str">
        <f aca="false">IF(F1262="Sterile",D1262+3651, "NA")</f>
        <v>NA</v>
      </c>
    </row>
    <row r="1263" customFormat="false" ht="43.3" hidden="false" customHeight="false" outlineLevel="0" collapsed="false">
      <c r="A1263" s="8" t="n">
        <v>73828165</v>
      </c>
      <c r="B1263" s="3" t="s">
        <v>958</v>
      </c>
      <c r="C1263" s="9" t="n">
        <v>2</v>
      </c>
      <c r="D1263" s="6" t="n">
        <v>43497</v>
      </c>
      <c r="E1263" s="7" t="str">
        <f aca="false">IF(F1263="Sterile",D1263+3653, "NA")</f>
        <v>NA</v>
      </c>
    </row>
    <row r="1264" customFormat="false" ht="43.3" hidden="false" customHeight="false" outlineLevel="0" collapsed="false">
      <c r="A1264" s="8" t="n">
        <v>73828165</v>
      </c>
      <c r="B1264" s="3" t="s">
        <v>959</v>
      </c>
      <c r="C1264" s="9" t="n">
        <v>3</v>
      </c>
      <c r="D1264" s="6" t="n">
        <v>44409</v>
      </c>
      <c r="E1264" s="7" t="str">
        <f aca="false">IF(F1264="Sterile",D1264+3653, "NA")</f>
        <v>NA</v>
      </c>
    </row>
    <row r="1265" customFormat="false" ht="43.3" hidden="false" customHeight="false" outlineLevel="0" collapsed="false">
      <c r="A1265" s="8" t="n">
        <v>73828170</v>
      </c>
      <c r="B1265" s="3" t="s">
        <v>960</v>
      </c>
      <c r="C1265" s="9" t="n">
        <f aca="false">8-1</f>
        <v>7</v>
      </c>
      <c r="D1265" s="6" t="n">
        <v>44409</v>
      </c>
      <c r="E1265" s="7" t="str">
        <f aca="false">IF(F1265="Sterile",D1265+3653, "NA")</f>
        <v>NA</v>
      </c>
    </row>
    <row r="1266" customFormat="false" ht="43.3" hidden="false" customHeight="false" outlineLevel="0" collapsed="false">
      <c r="A1266" s="8" t="n">
        <v>73828175</v>
      </c>
      <c r="B1266" s="3" t="s">
        <v>961</v>
      </c>
      <c r="C1266" s="9" t="n">
        <v>1</v>
      </c>
      <c r="D1266" s="6" t="n">
        <v>43678</v>
      </c>
      <c r="E1266" s="7" t="str">
        <f aca="false">IF(F1266="Sterile",D1266+3653, "NA")</f>
        <v>NA</v>
      </c>
    </row>
    <row r="1267" customFormat="false" ht="43.3" hidden="false" customHeight="false" outlineLevel="0" collapsed="false">
      <c r="A1267" s="8" t="n">
        <v>73828175</v>
      </c>
      <c r="B1267" s="3" t="s">
        <v>962</v>
      </c>
      <c r="C1267" s="9" t="n">
        <v>2</v>
      </c>
      <c r="D1267" s="6" t="n">
        <v>43678</v>
      </c>
      <c r="E1267" s="7" t="str">
        <f aca="false">IF(F1267="Sterile",D1267+3653, "NA")</f>
        <v>NA</v>
      </c>
    </row>
    <row r="1268" customFormat="false" ht="43.3" hidden="false" customHeight="false" outlineLevel="0" collapsed="false">
      <c r="A1268" s="8" t="n">
        <v>73828175</v>
      </c>
      <c r="B1268" s="3" t="s">
        <v>963</v>
      </c>
      <c r="C1268" s="9" t="n">
        <v>4</v>
      </c>
      <c r="D1268" s="6" t="n">
        <v>44409</v>
      </c>
      <c r="E1268" s="7" t="str">
        <f aca="false">IF(F1268="Sterile",D1268+3653, "NA")</f>
        <v>NA</v>
      </c>
    </row>
    <row r="1269" customFormat="false" ht="43.3" hidden="false" customHeight="false" outlineLevel="0" collapsed="false">
      <c r="A1269" s="8" t="n">
        <v>73828180</v>
      </c>
      <c r="B1269" s="3" t="s">
        <v>964</v>
      </c>
      <c r="C1269" s="9" t="n">
        <v>2</v>
      </c>
      <c r="D1269" s="6" t="n">
        <v>43497</v>
      </c>
      <c r="E1269" s="7" t="str">
        <f aca="false">IF(F1269="Sterile",D1269+3653, "NA")</f>
        <v>NA</v>
      </c>
    </row>
    <row r="1270" customFormat="false" ht="43.3" hidden="false" customHeight="false" outlineLevel="0" collapsed="false">
      <c r="A1270" s="8" t="n">
        <v>73828180</v>
      </c>
      <c r="B1270" s="3" t="s">
        <v>965</v>
      </c>
      <c r="C1270" s="9" t="n">
        <v>4</v>
      </c>
      <c r="D1270" s="6" t="n">
        <v>43709</v>
      </c>
      <c r="E1270" s="7" t="str">
        <f aca="false">IF(F1270="Sterile",D1270+3653, "NA")</f>
        <v>NA</v>
      </c>
    </row>
    <row r="1271" customFormat="false" ht="43.3" hidden="false" customHeight="false" outlineLevel="0" collapsed="false">
      <c r="A1271" s="8" t="n">
        <v>73828185</v>
      </c>
      <c r="B1271" s="3" t="s">
        <v>966</v>
      </c>
      <c r="C1271" s="9" t="n">
        <v>2</v>
      </c>
      <c r="D1271" s="6" t="n">
        <v>43525</v>
      </c>
      <c r="E1271" s="7" t="str">
        <f aca="false">IF(F1271="Sterile",D1271+3653, "NA")</f>
        <v>NA</v>
      </c>
    </row>
    <row r="1272" customFormat="false" ht="43.3" hidden="false" customHeight="false" outlineLevel="0" collapsed="false">
      <c r="A1272" s="8" t="n">
        <v>73828190</v>
      </c>
      <c r="B1272" s="3" t="s">
        <v>967</v>
      </c>
      <c r="C1272" s="9" t="n">
        <v>2</v>
      </c>
      <c r="D1272" s="6" t="n">
        <v>43374</v>
      </c>
      <c r="E1272" s="7" t="str">
        <f aca="false">IF(F1272="Sterile",D1272+3653, "NA")</f>
        <v>NA</v>
      </c>
    </row>
    <row r="1273" customFormat="false" ht="43.3" hidden="false" customHeight="false" outlineLevel="0" collapsed="false">
      <c r="A1273" s="3" t="n">
        <v>74682410</v>
      </c>
      <c r="B1273" s="4" t="s">
        <v>968</v>
      </c>
      <c r="C1273" s="5" t="n">
        <f aca="false">7-2</f>
        <v>5</v>
      </c>
      <c r="D1273" s="6" t="n">
        <v>43891</v>
      </c>
      <c r="E1273" s="7" t="str">
        <f aca="false">IF(F1273="Sterile",D1273+3653, "NA")</f>
        <v>NA</v>
      </c>
    </row>
    <row r="1274" customFormat="false" ht="43.3" hidden="false" customHeight="false" outlineLevel="0" collapsed="false">
      <c r="A1274" s="3" t="n">
        <v>74682410</v>
      </c>
      <c r="B1274" s="4" t="s">
        <v>968</v>
      </c>
      <c r="C1274" s="5" t="n">
        <v>2</v>
      </c>
      <c r="D1274" s="6" t="n">
        <v>43891</v>
      </c>
      <c r="E1274" s="7" t="str">
        <f aca="false">IF(F1274="Sterile",D1274+3653, "NA")</f>
        <v>NA</v>
      </c>
    </row>
    <row r="1275" customFormat="false" ht="43.3" hidden="false" customHeight="false" outlineLevel="0" collapsed="false">
      <c r="A1275" s="3" t="n">
        <v>74682412</v>
      </c>
      <c r="B1275" s="4" t="s">
        <v>969</v>
      </c>
      <c r="C1275" s="5" t="n">
        <v>1</v>
      </c>
      <c r="D1275" s="6" t="n">
        <v>44287</v>
      </c>
      <c r="E1275" s="7" t="str">
        <f aca="false">IF(F1275="Sterile",D1275+3653, "NA")</f>
        <v>NA</v>
      </c>
    </row>
    <row r="1276" customFormat="false" ht="43.3" hidden="false" customHeight="false" outlineLevel="0" collapsed="false">
      <c r="A1276" s="3" t="n">
        <v>74682412</v>
      </c>
      <c r="B1276" s="4" t="s">
        <v>970</v>
      </c>
      <c r="C1276" s="5" t="n">
        <v>1</v>
      </c>
      <c r="D1276" s="6" t="n">
        <v>44348</v>
      </c>
      <c r="E1276" s="7" t="str">
        <f aca="false">IF(F1276="Sterile",D1276+3653, "NA")</f>
        <v>NA</v>
      </c>
    </row>
    <row r="1277" customFormat="false" ht="43.3" hidden="false" customHeight="false" outlineLevel="0" collapsed="false">
      <c r="A1277" s="3" t="n">
        <v>74682412</v>
      </c>
      <c r="B1277" s="4" t="s">
        <v>971</v>
      </c>
      <c r="C1277" s="5" t="n">
        <f aca="false">14-4-4</f>
        <v>6</v>
      </c>
      <c r="D1277" s="6" t="n">
        <v>44348</v>
      </c>
      <c r="E1277" s="7" t="str">
        <f aca="false">IF(F1277="Sterile",D1277+3653, "NA")</f>
        <v>NA</v>
      </c>
    </row>
    <row r="1278" customFormat="false" ht="43.3" hidden="false" customHeight="false" outlineLevel="0" collapsed="false">
      <c r="A1278" s="3" t="n">
        <v>74682412</v>
      </c>
      <c r="B1278" s="4" t="s">
        <v>971</v>
      </c>
      <c r="C1278" s="5" t="n">
        <v>8</v>
      </c>
      <c r="D1278" s="6" t="n">
        <v>44348</v>
      </c>
      <c r="E1278" s="7" t="str">
        <f aca="false">IF(F1278="Sterile",D1278+3653, "NA")</f>
        <v>NA</v>
      </c>
    </row>
    <row r="1279" customFormat="false" ht="43.3" hidden="false" customHeight="false" outlineLevel="0" collapsed="false">
      <c r="A1279" s="3" t="n">
        <v>74682414</v>
      </c>
      <c r="B1279" s="4" t="s">
        <v>972</v>
      </c>
      <c r="C1279" s="5" t="n">
        <f aca="false">7-4</f>
        <v>3</v>
      </c>
      <c r="D1279" s="6" t="n">
        <v>44287</v>
      </c>
      <c r="E1279" s="7" t="str">
        <f aca="false">IF(F1279="Sterile",D1279+3653, "NA")</f>
        <v>NA</v>
      </c>
    </row>
    <row r="1280" customFormat="false" ht="43.3" hidden="false" customHeight="false" outlineLevel="0" collapsed="false">
      <c r="A1280" s="3" t="n">
        <v>74682414</v>
      </c>
      <c r="B1280" s="4" t="s">
        <v>973</v>
      </c>
      <c r="C1280" s="5" t="n">
        <f aca="false">9-4</f>
        <v>5</v>
      </c>
      <c r="D1280" s="6" t="n">
        <v>44287</v>
      </c>
      <c r="E1280" s="7" t="str">
        <f aca="false">IF(F1280="Sterile",D1280+3653, "NA")</f>
        <v>NA</v>
      </c>
    </row>
    <row r="1281" customFormat="false" ht="43.3" hidden="false" customHeight="false" outlineLevel="0" collapsed="false">
      <c r="A1281" s="3" t="n">
        <v>74682414</v>
      </c>
      <c r="B1281" s="4" t="s">
        <v>973</v>
      </c>
      <c r="C1281" s="5" t="n">
        <v>8</v>
      </c>
      <c r="D1281" s="6" t="n">
        <v>44287</v>
      </c>
      <c r="E1281" s="7" t="str">
        <f aca="false">IF(F1281="Sterile",D1281+3653, "NA")</f>
        <v>NA</v>
      </c>
    </row>
    <row r="1282" customFormat="false" ht="43.3" hidden="false" customHeight="false" outlineLevel="0" collapsed="false">
      <c r="A1282" s="3" t="n">
        <v>74682416</v>
      </c>
      <c r="B1282" s="4" t="s">
        <v>974</v>
      </c>
      <c r="C1282" s="5" t="n">
        <f aca="false">10-4-2</f>
        <v>4</v>
      </c>
      <c r="D1282" s="6" t="n">
        <v>44256</v>
      </c>
      <c r="E1282" s="7" t="str">
        <f aca="false">IF(F1282="Sterile",D1282+3653, "NA")</f>
        <v>NA</v>
      </c>
    </row>
    <row r="1283" customFormat="false" ht="43.3" hidden="false" customHeight="false" outlineLevel="0" collapsed="false">
      <c r="A1283" s="3" t="n">
        <v>74682416</v>
      </c>
      <c r="B1283" s="4" t="s">
        <v>974</v>
      </c>
      <c r="C1283" s="5" t="n">
        <v>7</v>
      </c>
      <c r="D1283" s="6" t="n">
        <v>44256</v>
      </c>
      <c r="E1283" s="7" t="str">
        <f aca="false">IF(F1283="Sterile",D1283+3653, "NA")</f>
        <v>NA</v>
      </c>
    </row>
    <row r="1284" customFormat="false" ht="43.3" hidden="false" customHeight="false" outlineLevel="0" collapsed="false">
      <c r="A1284" s="3" t="n">
        <v>74682416</v>
      </c>
      <c r="B1284" s="4" t="s">
        <v>975</v>
      </c>
      <c r="C1284" s="5" t="n">
        <v>1</v>
      </c>
      <c r="D1284" s="6" t="n">
        <v>44287</v>
      </c>
      <c r="E1284" s="7" t="str">
        <f aca="false">IF(F1284="Sterile",D1284+3653, "NA")</f>
        <v>NA</v>
      </c>
    </row>
    <row r="1285" customFormat="false" ht="43.3" hidden="false" customHeight="false" outlineLevel="0" collapsed="false">
      <c r="A1285" s="3" t="n">
        <v>74682418</v>
      </c>
      <c r="B1285" s="4" t="s">
        <v>976</v>
      </c>
      <c r="C1285" s="5" t="n">
        <v>4</v>
      </c>
      <c r="D1285" s="6" t="n">
        <v>44136</v>
      </c>
      <c r="E1285" s="7" t="str">
        <f aca="false">IF(F1285="Sterile",D1285+3653, "NA")</f>
        <v>NA</v>
      </c>
    </row>
    <row r="1286" customFormat="false" ht="43.3" hidden="false" customHeight="false" outlineLevel="0" collapsed="false">
      <c r="A1286" s="3" t="n">
        <v>74682420</v>
      </c>
      <c r="B1286" s="4" t="s">
        <v>977</v>
      </c>
      <c r="C1286" s="5" t="n">
        <v>3</v>
      </c>
      <c r="D1286" s="6" t="n">
        <v>44256</v>
      </c>
      <c r="E1286" s="7" t="str">
        <f aca="false">IF(F1286="Sterile",D1286+3653, "NA")</f>
        <v>NA</v>
      </c>
    </row>
    <row r="1287" customFormat="false" ht="43.3" hidden="false" customHeight="false" outlineLevel="0" collapsed="false">
      <c r="A1287" s="3" t="n">
        <v>74682422</v>
      </c>
      <c r="B1287" s="4" t="s">
        <v>978</v>
      </c>
      <c r="C1287" s="5" t="n">
        <v>1</v>
      </c>
      <c r="D1287" s="6" t="n">
        <v>42491</v>
      </c>
      <c r="E1287" s="7" t="str">
        <f aca="false">IF(F1287="Sterile",D1287+3653, "NA")</f>
        <v>NA</v>
      </c>
    </row>
    <row r="1288" customFormat="false" ht="43.3" hidden="false" customHeight="false" outlineLevel="0" collapsed="false">
      <c r="A1288" s="3" t="n">
        <v>74682422</v>
      </c>
      <c r="B1288" s="4" t="s">
        <v>979</v>
      </c>
      <c r="C1288" s="5" t="n">
        <v>1</v>
      </c>
      <c r="D1288" s="6" t="n">
        <v>42795</v>
      </c>
      <c r="E1288" s="7" t="str">
        <f aca="false">IF(F1288="Sterile",D1288+3653, "NA")</f>
        <v>NA</v>
      </c>
    </row>
    <row r="1289" customFormat="false" ht="43.3" hidden="false" customHeight="false" outlineLevel="0" collapsed="false">
      <c r="A1289" s="3" t="n">
        <v>74682422</v>
      </c>
      <c r="B1289" s="4" t="s">
        <v>980</v>
      </c>
      <c r="C1289" s="5" t="n">
        <v>1</v>
      </c>
      <c r="D1289" s="6" t="n">
        <v>43191</v>
      </c>
      <c r="E1289" s="7" t="str">
        <f aca="false">IF(F1289="Sterile",D1289+3653, "NA")</f>
        <v>NA</v>
      </c>
    </row>
    <row r="1290" customFormat="false" ht="43.3" hidden="false" customHeight="false" outlineLevel="0" collapsed="false">
      <c r="A1290" s="3" t="n">
        <v>74682424</v>
      </c>
      <c r="B1290" s="4" t="s">
        <v>981</v>
      </c>
      <c r="C1290" s="5" t="n">
        <v>1</v>
      </c>
      <c r="D1290" s="6" t="n">
        <v>42491</v>
      </c>
      <c r="E1290" s="7" t="str">
        <f aca="false">IF(F1290="Sterile",D1290+3653, "NA")</f>
        <v>NA</v>
      </c>
    </row>
    <row r="1291" customFormat="false" ht="43.3" hidden="false" customHeight="false" outlineLevel="0" collapsed="false">
      <c r="A1291" s="3" t="n">
        <v>74682424</v>
      </c>
      <c r="B1291" s="4" t="s">
        <v>982</v>
      </c>
      <c r="C1291" s="5" t="n">
        <v>2</v>
      </c>
      <c r="D1291" s="6" t="n">
        <v>43282</v>
      </c>
      <c r="E1291" s="7" t="str">
        <f aca="false">IF(F1291="Sterile",D1291+3653, "NA")</f>
        <v>NA</v>
      </c>
    </row>
    <row r="1292" customFormat="false" ht="43.3" hidden="false" customHeight="false" outlineLevel="0" collapsed="false">
      <c r="A1292" s="3" t="n">
        <v>74692410</v>
      </c>
      <c r="B1292" s="4" t="s">
        <v>983</v>
      </c>
      <c r="C1292" s="5" t="n">
        <f aca="false">14-2-2</f>
        <v>10</v>
      </c>
      <c r="D1292" s="6" t="n">
        <v>44256</v>
      </c>
      <c r="E1292" s="7" t="str">
        <f aca="false">IF(F1292="Sterile",D1292+3653, "NA")</f>
        <v>NA</v>
      </c>
    </row>
    <row r="1293" customFormat="false" ht="43.3" hidden="false" customHeight="false" outlineLevel="0" collapsed="false">
      <c r="A1293" s="3" t="n">
        <v>74692410</v>
      </c>
      <c r="B1293" s="4" t="s">
        <v>983</v>
      </c>
      <c r="C1293" s="5" t="n">
        <v>4</v>
      </c>
      <c r="D1293" s="6" t="n">
        <v>44256</v>
      </c>
      <c r="E1293" s="7" t="str">
        <f aca="false">IF(F1293="Sterile",D1293+3653, "NA")</f>
        <v>NA</v>
      </c>
    </row>
    <row r="1294" customFormat="false" ht="43.3" hidden="false" customHeight="false" outlineLevel="0" collapsed="false">
      <c r="A1294" s="3" t="n">
        <v>74692412</v>
      </c>
      <c r="B1294" s="4" t="s">
        <v>984</v>
      </c>
      <c r="C1294" s="5" t="n">
        <f aca="false">23-2-4-1</f>
        <v>16</v>
      </c>
      <c r="D1294" s="6" t="n">
        <v>44378</v>
      </c>
      <c r="E1294" s="7" t="str">
        <f aca="false">IF(F1294="Sterile",D1294+3653, "NA")</f>
        <v>NA</v>
      </c>
    </row>
    <row r="1295" customFormat="false" ht="43.3" hidden="false" customHeight="false" outlineLevel="0" collapsed="false">
      <c r="A1295" s="3" t="n">
        <v>74692412</v>
      </c>
      <c r="B1295" s="4" t="s">
        <v>984</v>
      </c>
      <c r="C1295" s="5" t="n">
        <v>2</v>
      </c>
      <c r="D1295" s="6" t="n">
        <v>44378</v>
      </c>
      <c r="E1295" s="7" t="str">
        <f aca="false">IF(F1295="Sterile",D1295+3653, "NA")</f>
        <v>NA</v>
      </c>
    </row>
    <row r="1296" customFormat="false" ht="43.3" hidden="false" customHeight="false" outlineLevel="0" collapsed="false">
      <c r="A1296" s="3" t="n">
        <v>74692412</v>
      </c>
      <c r="B1296" s="4" t="s">
        <v>984</v>
      </c>
      <c r="C1296" s="5" t="n">
        <v>5</v>
      </c>
      <c r="D1296" s="6" t="n">
        <v>44378</v>
      </c>
      <c r="E1296" s="7" t="str">
        <f aca="false">IF(F1296="Sterile",D1296+3653, "NA")</f>
        <v>NA</v>
      </c>
    </row>
    <row r="1297" customFormat="false" ht="43.3" hidden="false" customHeight="false" outlineLevel="0" collapsed="false">
      <c r="A1297" s="3" t="n">
        <v>74692414</v>
      </c>
      <c r="B1297" s="4" t="s">
        <v>985</v>
      </c>
      <c r="C1297" s="5" t="n">
        <f aca="false">15-1-6</f>
        <v>8</v>
      </c>
      <c r="D1297" s="6" t="n">
        <v>44287</v>
      </c>
      <c r="E1297" s="7" t="str">
        <f aca="false">IF(F1297="Sterile",D1297+3653, "NA")</f>
        <v>NA</v>
      </c>
    </row>
    <row r="1298" customFormat="false" ht="43.3" hidden="false" customHeight="false" outlineLevel="0" collapsed="false">
      <c r="A1298" s="3" t="n">
        <v>74692414</v>
      </c>
      <c r="B1298" s="4" t="s">
        <v>986</v>
      </c>
      <c r="C1298" s="5" t="n">
        <v>8</v>
      </c>
      <c r="D1298" s="6" t="n">
        <v>44287</v>
      </c>
      <c r="E1298" s="7" t="str">
        <f aca="false">IF(F1298="Sterile",D1298+3653, "NA")</f>
        <v>NA</v>
      </c>
    </row>
    <row r="1299" customFormat="false" ht="43.3" hidden="false" customHeight="false" outlineLevel="0" collapsed="false">
      <c r="A1299" s="3" t="n">
        <v>74692414</v>
      </c>
      <c r="B1299" s="4" t="s">
        <v>986</v>
      </c>
      <c r="C1299" s="5" t="n">
        <v>1</v>
      </c>
      <c r="D1299" s="6" t="n">
        <v>44287</v>
      </c>
      <c r="E1299" s="7" t="str">
        <f aca="false">IF(F1299="Sterile",D1299+3653, "NA")</f>
        <v>NA</v>
      </c>
    </row>
    <row r="1300" customFormat="false" ht="43.3" hidden="false" customHeight="false" outlineLevel="0" collapsed="false">
      <c r="A1300" s="3" t="n">
        <v>74692414</v>
      </c>
      <c r="B1300" s="4" t="s">
        <v>986</v>
      </c>
      <c r="C1300" s="5" t="n">
        <v>6</v>
      </c>
      <c r="D1300" s="6" t="n">
        <v>44287</v>
      </c>
      <c r="E1300" s="7" t="str">
        <f aca="false">IF(F1300="Sterile",D1300+3653, "NA")</f>
        <v>NA</v>
      </c>
    </row>
    <row r="1301" customFormat="false" ht="43.3" hidden="false" customHeight="false" outlineLevel="0" collapsed="false">
      <c r="A1301" s="3" t="n">
        <v>74692416</v>
      </c>
      <c r="B1301" s="4" t="s">
        <v>987</v>
      </c>
      <c r="C1301" s="5" t="n">
        <v>1</v>
      </c>
      <c r="D1301" s="6" t="n">
        <v>44378</v>
      </c>
      <c r="E1301" s="7" t="str">
        <f aca="false">IF(F1301="Sterile",D1301+3653, "NA")</f>
        <v>NA</v>
      </c>
    </row>
    <row r="1302" customFormat="false" ht="43.3" hidden="false" customHeight="false" outlineLevel="0" collapsed="false">
      <c r="A1302" s="3" t="n">
        <v>74692416</v>
      </c>
      <c r="B1302" s="4" t="s">
        <v>988</v>
      </c>
      <c r="C1302" s="5" t="n">
        <f aca="false">14-6-2</f>
        <v>6</v>
      </c>
      <c r="D1302" s="6" t="n">
        <v>44593</v>
      </c>
      <c r="E1302" s="7" t="str">
        <f aca="false">IF(F1302="Sterile",D1302+3653, "NA")</f>
        <v>NA</v>
      </c>
    </row>
    <row r="1303" customFormat="false" ht="43.3" hidden="false" customHeight="false" outlineLevel="0" collapsed="false">
      <c r="A1303" s="3" t="n">
        <v>74692416</v>
      </c>
      <c r="B1303" s="4" t="s">
        <v>989</v>
      </c>
      <c r="C1303" s="5" t="n">
        <v>12</v>
      </c>
      <c r="D1303" s="6" t="n">
        <v>44593</v>
      </c>
      <c r="E1303" s="7" t="str">
        <f aca="false">IF(F1303="Sterile",D1303+3653, "NA")</f>
        <v>NA</v>
      </c>
    </row>
    <row r="1304" customFormat="false" ht="43.3" hidden="false" customHeight="false" outlineLevel="0" collapsed="false">
      <c r="A1304" s="3" t="n">
        <v>74692416</v>
      </c>
      <c r="B1304" s="4" t="s">
        <v>990</v>
      </c>
      <c r="C1304" s="5" t="n">
        <v>8</v>
      </c>
      <c r="D1304" s="6" t="n">
        <v>44593</v>
      </c>
      <c r="E1304" s="7" t="str">
        <f aca="false">IF(F1304="Sterile",D1304+3653, "NA")</f>
        <v>NA</v>
      </c>
    </row>
    <row r="1305" customFormat="false" ht="43.3" hidden="false" customHeight="false" outlineLevel="0" collapsed="false">
      <c r="A1305" s="3" t="n">
        <v>74692418</v>
      </c>
      <c r="B1305" s="4" t="s">
        <v>991</v>
      </c>
      <c r="C1305" s="5" t="n">
        <f aca="false">35-3-6</f>
        <v>26</v>
      </c>
      <c r="D1305" s="6" t="n">
        <v>44317</v>
      </c>
      <c r="E1305" s="7" t="str">
        <f aca="false">IF(F1305="Sterile",D1305+3653, "NA")</f>
        <v>NA</v>
      </c>
    </row>
    <row r="1306" customFormat="false" ht="43.3" hidden="false" customHeight="false" outlineLevel="0" collapsed="false">
      <c r="A1306" s="3" t="n">
        <v>74692418</v>
      </c>
      <c r="B1306" s="4" t="s">
        <v>991</v>
      </c>
      <c r="C1306" s="5" t="n">
        <v>3</v>
      </c>
      <c r="D1306" s="6" t="n">
        <v>44317</v>
      </c>
      <c r="E1306" s="7" t="str">
        <f aca="false">IF(F1306="Sterile",D1306+3653, "NA")</f>
        <v>NA</v>
      </c>
    </row>
    <row r="1307" customFormat="false" ht="43.3" hidden="false" customHeight="false" outlineLevel="0" collapsed="false">
      <c r="A1307" s="3" t="n">
        <v>74692418</v>
      </c>
      <c r="B1307" s="4" t="s">
        <v>991</v>
      </c>
      <c r="C1307" s="5" t="n">
        <v>6</v>
      </c>
      <c r="D1307" s="6" t="n">
        <v>44317</v>
      </c>
      <c r="E1307" s="7" t="str">
        <f aca="false">IF(F1307="Sterile",D1307+3653, "NA")</f>
        <v>NA</v>
      </c>
    </row>
    <row r="1308" customFormat="false" ht="43.3" hidden="false" customHeight="false" outlineLevel="0" collapsed="false">
      <c r="A1308" s="3" t="n">
        <v>74692420</v>
      </c>
      <c r="B1308" s="4" t="s">
        <v>992</v>
      </c>
      <c r="C1308" s="5" t="n">
        <f aca="false">4-1</f>
        <v>3</v>
      </c>
      <c r="D1308" s="6" t="n">
        <v>44287</v>
      </c>
      <c r="E1308" s="7" t="str">
        <f aca="false">IF(F1308="Sterile",D1308+3653, "NA")</f>
        <v>NA</v>
      </c>
    </row>
    <row r="1309" customFormat="false" ht="43.3" hidden="false" customHeight="false" outlineLevel="0" collapsed="false">
      <c r="A1309" s="3" t="n">
        <v>74692420</v>
      </c>
      <c r="B1309" s="4" t="s">
        <v>993</v>
      </c>
      <c r="C1309" s="5" t="n">
        <f aca="false">27-6</f>
        <v>21</v>
      </c>
      <c r="D1309" s="6" t="n">
        <v>44317</v>
      </c>
      <c r="E1309" s="7" t="str">
        <f aca="false">IF(F1309="Sterile",D1309+3653, "NA")</f>
        <v>NA</v>
      </c>
    </row>
    <row r="1310" customFormat="false" ht="43.3" hidden="false" customHeight="false" outlineLevel="0" collapsed="false">
      <c r="A1310" s="3" t="n">
        <v>74692420</v>
      </c>
      <c r="B1310" s="4" t="s">
        <v>994</v>
      </c>
      <c r="C1310" s="5" t="n">
        <v>1</v>
      </c>
      <c r="D1310" s="6" t="n">
        <v>44317</v>
      </c>
      <c r="E1310" s="7" t="str">
        <f aca="false">IF(F1310="Sterile",D1310+3653, "NA")</f>
        <v>NA</v>
      </c>
    </row>
    <row r="1311" customFormat="false" ht="43.3" hidden="false" customHeight="false" outlineLevel="0" collapsed="false">
      <c r="A1311" s="3" t="n">
        <v>74692420</v>
      </c>
      <c r="B1311" s="4" t="s">
        <v>994</v>
      </c>
      <c r="C1311" s="5" t="n">
        <v>1</v>
      </c>
      <c r="D1311" s="6" t="n">
        <v>44317</v>
      </c>
      <c r="E1311" s="7" t="str">
        <f aca="false">IF(F1311="Sterile",D1311+3653, "NA")</f>
        <v>NA</v>
      </c>
    </row>
    <row r="1312" customFormat="false" ht="43.3" hidden="false" customHeight="false" outlineLevel="0" collapsed="false">
      <c r="A1312" s="3" t="n">
        <v>74692420</v>
      </c>
      <c r="B1312" s="4" t="s">
        <v>994</v>
      </c>
      <c r="C1312" s="5" t="n">
        <v>6</v>
      </c>
      <c r="D1312" s="6" t="n">
        <v>44317</v>
      </c>
      <c r="E1312" s="7" t="str">
        <f aca="false">IF(F1312="Sterile",D1312+3653, "NA")</f>
        <v>NA</v>
      </c>
    </row>
    <row r="1313" customFormat="false" ht="43.3" hidden="false" customHeight="false" outlineLevel="0" collapsed="false">
      <c r="A1313" s="3" t="n">
        <v>74692422</v>
      </c>
      <c r="B1313" s="4" t="s">
        <v>995</v>
      </c>
      <c r="C1313" s="5" t="n">
        <f aca="false">17-4</f>
        <v>13</v>
      </c>
      <c r="D1313" s="6" t="n">
        <v>44256</v>
      </c>
      <c r="E1313" s="7" t="str">
        <f aca="false">IF(F1313="Sterile",D1313+3653, "NA")</f>
        <v>NA</v>
      </c>
    </row>
    <row r="1314" customFormat="false" ht="43.3" hidden="false" customHeight="false" outlineLevel="0" collapsed="false">
      <c r="A1314" s="3" t="n">
        <v>74692422</v>
      </c>
      <c r="B1314" s="4" t="s">
        <v>996</v>
      </c>
      <c r="C1314" s="5" t="n">
        <v>4</v>
      </c>
      <c r="D1314" s="6" t="n">
        <v>44256</v>
      </c>
      <c r="E1314" s="7" t="str">
        <f aca="false">IF(F1314="Sterile",D1314+3653, "NA")</f>
        <v>NA</v>
      </c>
    </row>
    <row r="1315" customFormat="false" ht="43.3" hidden="false" customHeight="false" outlineLevel="0" collapsed="false">
      <c r="A1315" s="3" t="n">
        <v>74692422</v>
      </c>
      <c r="B1315" s="4" t="s">
        <v>996</v>
      </c>
      <c r="C1315" s="5" t="n">
        <v>6</v>
      </c>
      <c r="D1315" s="6" t="n">
        <v>44256</v>
      </c>
      <c r="E1315" s="7" t="str">
        <f aca="false">IF(F1315="Sterile",D1315+3653, "NA")</f>
        <v>NA</v>
      </c>
    </row>
    <row r="1316" customFormat="false" ht="43.3" hidden="false" customHeight="false" outlineLevel="0" collapsed="false">
      <c r="A1316" s="3" t="n">
        <v>74692424</v>
      </c>
      <c r="B1316" s="4" t="s">
        <v>997</v>
      </c>
      <c r="C1316" s="5" t="n">
        <f aca="false">3-2</f>
        <v>1</v>
      </c>
      <c r="D1316" s="6" t="n">
        <v>43497</v>
      </c>
      <c r="E1316" s="7" t="str">
        <f aca="false">IF(F1316="Sterile",D1316+3653, "NA")</f>
        <v>NA</v>
      </c>
    </row>
    <row r="1317" customFormat="false" ht="43.3" hidden="false" customHeight="false" outlineLevel="0" collapsed="false">
      <c r="A1317" s="3" t="n">
        <v>74692424</v>
      </c>
      <c r="B1317" s="4" t="s">
        <v>998</v>
      </c>
      <c r="C1317" s="5" t="n">
        <v>5</v>
      </c>
      <c r="D1317" s="6" t="n">
        <v>43891</v>
      </c>
      <c r="E1317" s="7" t="str">
        <f aca="false">IF(F1317="Sterile",D1317+3653, "NA")</f>
        <v>NA</v>
      </c>
    </row>
    <row r="1318" customFormat="false" ht="43.3" hidden="false" customHeight="false" outlineLevel="0" collapsed="false">
      <c r="A1318" s="3" t="n">
        <v>74692424</v>
      </c>
      <c r="B1318" s="4" t="s">
        <v>998</v>
      </c>
      <c r="C1318" s="5" t="n">
        <v>2</v>
      </c>
      <c r="D1318" s="6" t="n">
        <v>43891</v>
      </c>
      <c r="E1318" s="7" t="str">
        <f aca="false">IF(F1318="Sterile",D1318+3653, "NA")</f>
        <v>NA</v>
      </c>
    </row>
    <row r="1319" customFormat="false" ht="43.3" hidden="false" customHeight="false" outlineLevel="0" collapsed="false">
      <c r="A1319" s="3" t="n">
        <v>74800415</v>
      </c>
      <c r="B1319" s="4" t="s">
        <v>999</v>
      </c>
      <c r="C1319" s="5" t="n">
        <f aca="false">3-1</f>
        <v>2</v>
      </c>
      <c r="D1319" s="6" t="n">
        <v>44105</v>
      </c>
      <c r="E1319" s="7" t="str">
        <f aca="false">IF(F1319="Sterile",D1319+3653, "NA")</f>
        <v>NA</v>
      </c>
    </row>
    <row r="1320" customFormat="false" ht="43.3" hidden="false" customHeight="false" outlineLevel="0" collapsed="false">
      <c r="A1320" s="3" t="n">
        <v>74800415</v>
      </c>
      <c r="B1320" s="4" t="s">
        <v>999</v>
      </c>
      <c r="C1320" s="5" t="n">
        <v>1</v>
      </c>
      <c r="D1320" s="6" t="n">
        <v>44105</v>
      </c>
      <c r="E1320" s="7" t="str">
        <f aca="false">IF(F1320="Sterile",D1320+3653, "NA")</f>
        <v>NA</v>
      </c>
    </row>
    <row r="1321" customFormat="false" ht="43.3" hidden="false" customHeight="false" outlineLevel="0" collapsed="false">
      <c r="A1321" s="3" t="n">
        <v>74800415</v>
      </c>
      <c r="B1321" s="4" t="s">
        <v>1000</v>
      </c>
      <c r="C1321" s="5" t="n">
        <v>1</v>
      </c>
      <c r="D1321" s="6" t="n">
        <v>44136</v>
      </c>
      <c r="E1321" s="7" t="str">
        <f aca="false">IF(F1321="Sterile",D1321+3653, "NA")</f>
        <v>NA</v>
      </c>
    </row>
    <row r="1322" customFormat="false" ht="43.3" hidden="false" customHeight="false" outlineLevel="0" collapsed="false">
      <c r="A1322" s="3" t="n">
        <v>74820270</v>
      </c>
      <c r="B1322" s="4" t="s">
        <v>1001</v>
      </c>
      <c r="C1322" s="5" t="n">
        <v>1</v>
      </c>
      <c r="D1322" s="6" t="n">
        <v>44501</v>
      </c>
      <c r="E1322" s="7" t="str">
        <f aca="false">IF(F1322="Sterile",D1322+3653, "NA")</f>
        <v>NA</v>
      </c>
    </row>
    <row r="1323" customFormat="false" ht="43.3" hidden="false" customHeight="false" outlineLevel="0" collapsed="false">
      <c r="A1323" s="3" t="n">
        <v>74820275</v>
      </c>
      <c r="B1323" s="4" t="s">
        <v>1002</v>
      </c>
      <c r="C1323" s="5" t="n">
        <v>2</v>
      </c>
      <c r="D1323" s="6" t="n">
        <v>44501</v>
      </c>
      <c r="E1323" s="7" t="str">
        <f aca="false">IF(F1323="Sterile",D1323+3653, "NA")</f>
        <v>NA</v>
      </c>
    </row>
    <row r="1324" customFormat="false" ht="43.3" hidden="false" customHeight="false" outlineLevel="0" collapsed="false">
      <c r="A1324" s="3" t="n">
        <v>74820280</v>
      </c>
      <c r="B1324" s="4" t="s">
        <v>1003</v>
      </c>
      <c r="C1324" s="5" t="n">
        <v>2</v>
      </c>
      <c r="D1324" s="6" t="n">
        <v>44866</v>
      </c>
      <c r="E1324" s="7" t="str">
        <f aca="false">IF(F1324="Sterile",D1324+3653, "NA")</f>
        <v>NA</v>
      </c>
    </row>
    <row r="1325" customFormat="false" ht="43.3" hidden="false" customHeight="false" outlineLevel="0" collapsed="false">
      <c r="A1325" s="3" t="n">
        <v>74820404</v>
      </c>
      <c r="B1325" s="4" t="s">
        <v>1004</v>
      </c>
      <c r="C1325" s="5" t="n">
        <v>1</v>
      </c>
      <c r="D1325" s="6" t="n">
        <v>39995</v>
      </c>
      <c r="E1325" s="7" t="str">
        <f aca="false">IF(F1325="Sterile",D1325+3653, "NA")</f>
        <v>NA</v>
      </c>
    </row>
    <row r="1326" customFormat="false" ht="43.3" hidden="false" customHeight="false" outlineLevel="0" collapsed="false">
      <c r="A1326" s="3" t="n">
        <v>74820404</v>
      </c>
      <c r="B1326" s="4" t="s">
        <v>1004</v>
      </c>
      <c r="C1326" s="5" t="n">
        <v>1</v>
      </c>
      <c r="D1326" s="6" t="n">
        <v>39995</v>
      </c>
      <c r="E1326" s="7" t="str">
        <f aca="false">IF(F1326="Sterile",D1326+3651, "NA")</f>
        <v>NA</v>
      </c>
    </row>
    <row r="1327" customFormat="false" ht="43.3" hidden="false" customHeight="false" outlineLevel="0" collapsed="false">
      <c r="A1327" s="3" t="n">
        <v>74820406</v>
      </c>
      <c r="B1327" s="4" t="s">
        <v>1005</v>
      </c>
      <c r="C1327" s="5" t="n">
        <v>2</v>
      </c>
      <c r="D1327" s="6" t="n">
        <v>43556</v>
      </c>
      <c r="E1327" s="7" t="str">
        <f aca="false">IF(F1327="Sterile",D1327+3653, "NA")</f>
        <v>NA</v>
      </c>
    </row>
    <row r="1328" customFormat="false" ht="43.3" hidden="false" customHeight="false" outlineLevel="0" collapsed="false">
      <c r="A1328" s="3" t="n">
        <v>74820409</v>
      </c>
      <c r="B1328" s="4" t="s">
        <v>1006</v>
      </c>
      <c r="C1328" s="5" t="n">
        <f aca="false">4-1</f>
        <v>3</v>
      </c>
      <c r="D1328" s="6" t="n">
        <v>44470</v>
      </c>
      <c r="E1328" s="7" t="str">
        <f aca="false">IF(F1328="Sterile",D1328+3653, "NA")</f>
        <v>NA</v>
      </c>
    </row>
    <row r="1329" customFormat="false" ht="43.3" hidden="false" customHeight="false" outlineLevel="0" collapsed="false">
      <c r="A1329" s="3" t="n">
        <v>74820409</v>
      </c>
      <c r="B1329" s="4" t="s">
        <v>1007</v>
      </c>
      <c r="C1329" s="5" t="n">
        <v>1</v>
      </c>
      <c r="D1329" s="6" t="n">
        <v>44621</v>
      </c>
      <c r="E1329" s="7" t="str">
        <f aca="false">IF(F1329="Sterile",D1329+3651, "NA")</f>
        <v>NA</v>
      </c>
    </row>
    <row r="1330" customFormat="false" ht="43.3" hidden="false" customHeight="false" outlineLevel="0" collapsed="false">
      <c r="A1330" s="3" t="n">
        <v>74820412</v>
      </c>
      <c r="B1330" s="4" t="s">
        <v>1008</v>
      </c>
      <c r="C1330" s="5" t="n">
        <v>1</v>
      </c>
      <c r="D1330" s="6" t="n">
        <v>44409</v>
      </c>
      <c r="E1330" s="7" t="str">
        <f aca="false">IF(F1330="Sterile",D1330+3653, "NA")</f>
        <v>NA</v>
      </c>
    </row>
    <row r="1331" customFormat="false" ht="43.3" hidden="false" customHeight="false" outlineLevel="0" collapsed="false">
      <c r="A1331" s="3" t="n">
        <v>74820412</v>
      </c>
      <c r="B1331" s="4" t="s">
        <v>1009</v>
      </c>
      <c r="C1331" s="5" t="n">
        <v>3</v>
      </c>
      <c r="D1331" s="6" t="n">
        <v>44621</v>
      </c>
      <c r="E1331" s="7" t="str">
        <f aca="false">IF(F1331="Sterile",D1331+3653, "NA")</f>
        <v>NA</v>
      </c>
    </row>
    <row r="1332" customFormat="false" ht="43.3" hidden="false" customHeight="false" outlineLevel="0" collapsed="false">
      <c r="A1332" s="3" t="n">
        <v>74820412</v>
      </c>
      <c r="B1332" s="4" t="s">
        <v>1009</v>
      </c>
      <c r="C1332" s="5" t="n">
        <v>1</v>
      </c>
      <c r="D1332" s="6" t="n">
        <v>44621</v>
      </c>
      <c r="E1332" s="7" t="str">
        <f aca="false">IF(F1332="Sterile",D1332+3651, "NA")</f>
        <v>NA</v>
      </c>
    </row>
    <row r="1333" customFormat="false" ht="43.3" hidden="false" customHeight="false" outlineLevel="0" collapsed="false">
      <c r="A1333" s="3" t="n">
        <v>74820504</v>
      </c>
      <c r="B1333" s="4" t="s">
        <v>1010</v>
      </c>
      <c r="C1333" s="5" t="n">
        <v>2</v>
      </c>
      <c r="D1333" s="6" t="n">
        <v>40756</v>
      </c>
      <c r="E1333" s="7" t="str">
        <f aca="false">IF(F1333="Sterile",D1333+3653, "NA")</f>
        <v>NA</v>
      </c>
    </row>
    <row r="1334" customFormat="false" ht="43.3" hidden="false" customHeight="false" outlineLevel="0" collapsed="false">
      <c r="A1334" s="3" t="n">
        <v>74820504</v>
      </c>
      <c r="B1334" s="4" t="s">
        <v>1010</v>
      </c>
      <c r="C1334" s="5" t="n">
        <v>1</v>
      </c>
      <c r="D1334" s="6" t="n">
        <v>40756</v>
      </c>
      <c r="E1334" s="7" t="str">
        <f aca="false">IF(F1334="Sterile",D1334+3651, "NA")</f>
        <v>NA</v>
      </c>
    </row>
    <row r="1335" customFormat="false" ht="43.3" hidden="false" customHeight="false" outlineLevel="0" collapsed="false">
      <c r="A1335" s="3" t="n">
        <v>74820506</v>
      </c>
      <c r="B1335" s="4" t="s">
        <v>1011</v>
      </c>
      <c r="C1335" s="5" t="n">
        <v>3</v>
      </c>
      <c r="D1335" s="6" t="n">
        <v>43466</v>
      </c>
      <c r="E1335" s="7" t="str">
        <f aca="false">IF(F1335="Sterile",D1335+3653, "NA")</f>
        <v>NA</v>
      </c>
    </row>
    <row r="1336" customFormat="false" ht="43.3" hidden="false" customHeight="false" outlineLevel="0" collapsed="false">
      <c r="A1336" s="3" t="n">
        <v>74820506</v>
      </c>
      <c r="B1336" s="4" t="s">
        <v>1012</v>
      </c>
      <c r="C1336" s="5" t="n">
        <v>1</v>
      </c>
      <c r="D1336" s="6" t="n">
        <v>43862</v>
      </c>
      <c r="E1336" s="7" t="str">
        <f aca="false">IF(F1336="Sterile",D1336+3653, "NA")</f>
        <v>NA</v>
      </c>
    </row>
    <row r="1337" customFormat="false" ht="43.3" hidden="false" customHeight="false" outlineLevel="0" collapsed="false">
      <c r="A1337" s="3" t="n">
        <v>74820509</v>
      </c>
      <c r="B1337" s="4" t="s">
        <v>1013</v>
      </c>
      <c r="C1337" s="5" t="n">
        <v>2</v>
      </c>
      <c r="D1337" s="6" t="n">
        <v>44682</v>
      </c>
      <c r="E1337" s="7" t="str">
        <f aca="false">IF(F1337="Sterile",D1337+3653, "NA")</f>
        <v>NA</v>
      </c>
    </row>
    <row r="1338" customFormat="false" ht="43.3" hidden="false" customHeight="false" outlineLevel="0" collapsed="false">
      <c r="A1338" s="3" t="n">
        <v>74820512</v>
      </c>
      <c r="B1338" s="4" t="s">
        <v>1014</v>
      </c>
      <c r="C1338" s="5" t="n">
        <f aca="false">2-1</f>
        <v>1</v>
      </c>
      <c r="D1338" s="6" t="n">
        <v>43922</v>
      </c>
      <c r="E1338" s="7" t="str">
        <f aca="false">IF(F1338="Sterile",D1338+3653, "NA")</f>
        <v>NA</v>
      </c>
    </row>
    <row r="1339" customFormat="false" ht="43.3" hidden="false" customHeight="false" outlineLevel="0" collapsed="false">
      <c r="A1339" s="3" t="n">
        <v>74820512</v>
      </c>
      <c r="B1339" s="4" t="s">
        <v>1014</v>
      </c>
      <c r="C1339" s="5" t="n">
        <v>1</v>
      </c>
      <c r="D1339" s="6" t="n">
        <v>43922</v>
      </c>
      <c r="E1339" s="7" t="str">
        <f aca="false">IF(F1339="Sterile",D1339+3651, "NA")</f>
        <v>NA</v>
      </c>
    </row>
    <row r="1340" customFormat="false" ht="43.3" hidden="false" customHeight="false" outlineLevel="0" collapsed="false">
      <c r="A1340" s="3" t="n">
        <v>74820512</v>
      </c>
      <c r="B1340" s="4" t="s">
        <v>1015</v>
      </c>
      <c r="C1340" s="5" t="n">
        <v>1</v>
      </c>
      <c r="D1340" s="6" t="n">
        <v>44440</v>
      </c>
      <c r="E1340" s="7" t="str">
        <f aca="false">IF(F1340="Sterile",D1340+3651, "NA")</f>
        <v>NA</v>
      </c>
    </row>
    <row r="1341" customFormat="false" ht="43.3" hidden="false" customHeight="false" outlineLevel="0" collapsed="false">
      <c r="A1341" s="3" t="n">
        <v>74820512</v>
      </c>
      <c r="B1341" s="4" t="s">
        <v>1015</v>
      </c>
      <c r="C1341" s="5" t="n">
        <v>1</v>
      </c>
      <c r="D1341" s="6" t="n">
        <v>44440</v>
      </c>
      <c r="E1341" s="7" t="str">
        <f aca="false">IF(F1341="Sterile",D1341+3653, "NA")</f>
        <v>NA</v>
      </c>
    </row>
    <row r="1342" customFormat="false" ht="43.3" hidden="false" customHeight="false" outlineLevel="0" collapsed="false">
      <c r="A1342" s="3" t="s">
        <v>1016</v>
      </c>
      <c r="B1342" s="4" t="s">
        <v>1017</v>
      </c>
      <c r="C1342" s="5" t="n">
        <v>1</v>
      </c>
      <c r="D1342" s="6" t="n">
        <v>44378</v>
      </c>
      <c r="E1342" s="7" t="str">
        <f aca="false">IF(F1342="Sterile",D1342+1826, "NA")</f>
        <v>NA</v>
      </c>
    </row>
    <row r="1343" customFormat="false" ht="43.3" hidden="false" customHeight="false" outlineLevel="0" collapsed="false">
      <c r="A1343" s="3" t="s">
        <v>1018</v>
      </c>
      <c r="B1343" s="4" t="s">
        <v>1019</v>
      </c>
      <c r="C1343" s="5" t="n">
        <v>1</v>
      </c>
      <c r="D1343" s="6" t="n">
        <v>44470</v>
      </c>
      <c r="E1343" s="7" t="str">
        <f aca="false">IF(F1343="Sterile",D1343+1826, "NA")</f>
        <v>NA</v>
      </c>
    </row>
    <row r="1344" customFormat="false" ht="43.3" hidden="false" customHeight="false" outlineLevel="0" collapsed="false">
      <c r="A1344" s="3" t="s">
        <v>1020</v>
      </c>
      <c r="B1344" s="4" t="s">
        <v>1021</v>
      </c>
      <c r="C1344" s="5" t="n">
        <v>1</v>
      </c>
      <c r="D1344" s="6" t="n">
        <v>44470</v>
      </c>
      <c r="E1344" s="7" t="str">
        <f aca="false">IF(F1344="Sterile",D1344+1826, "NA")</f>
        <v>NA</v>
      </c>
    </row>
    <row r="1345" customFormat="false" ht="43.3" hidden="false" customHeight="false" outlineLevel="0" collapsed="false">
      <c r="A1345" s="3" t="s">
        <v>1022</v>
      </c>
      <c r="B1345" s="4" t="s">
        <v>1023</v>
      </c>
      <c r="C1345" s="5" t="n">
        <v>2</v>
      </c>
      <c r="D1345" s="6" t="n">
        <v>44652</v>
      </c>
      <c r="E1345" s="7" t="str">
        <f aca="false">IF(F1345="Sterile",D1345+1826, "NA")</f>
        <v>NA</v>
      </c>
    </row>
    <row r="1346" customFormat="false" ht="43.3" hidden="false" customHeight="false" outlineLevel="0" collapsed="false">
      <c r="A1346" s="3" t="s">
        <v>1024</v>
      </c>
      <c r="B1346" s="4" t="s">
        <v>1025</v>
      </c>
      <c r="C1346" s="5" t="n">
        <v>1</v>
      </c>
      <c r="D1346" s="6" t="n">
        <v>44713</v>
      </c>
      <c r="E1346" s="7" t="str">
        <f aca="false">IF(F1346="Sterile",D1346+1826, "NA")</f>
        <v>NA</v>
      </c>
    </row>
    <row r="1347" customFormat="false" ht="43.3" hidden="false" customHeight="false" outlineLevel="0" collapsed="false">
      <c r="A1347" s="3" t="s">
        <v>1026</v>
      </c>
      <c r="B1347" s="4" t="s">
        <v>1027</v>
      </c>
      <c r="C1347" s="5" t="n">
        <v>1</v>
      </c>
      <c r="D1347" s="6" t="n">
        <v>44682</v>
      </c>
      <c r="E1347" s="7" t="str">
        <f aca="false">IF(F1347="Sterile",D1347+3653, "NA")</f>
        <v>NA</v>
      </c>
    </row>
    <row r="1348" customFormat="false" ht="43.3" hidden="false" customHeight="false" outlineLevel="0" collapsed="false">
      <c r="A1348" s="3" t="s">
        <v>1026</v>
      </c>
      <c r="B1348" s="4" t="s">
        <v>1027</v>
      </c>
      <c r="C1348" s="5" t="n">
        <v>1</v>
      </c>
      <c r="D1348" s="6" t="n">
        <v>44682</v>
      </c>
      <c r="E1348" s="7" t="str">
        <f aca="false">IF(F1348="Sterile",D1348+3653, "NA")</f>
        <v>NA</v>
      </c>
    </row>
    <row r="1349" customFormat="false" ht="43.3" hidden="false" customHeight="false" outlineLevel="0" collapsed="false">
      <c r="A1349" s="3" t="s">
        <v>1028</v>
      </c>
      <c r="B1349" s="4" t="s">
        <v>1029</v>
      </c>
      <c r="C1349" s="5" t="n">
        <v>1</v>
      </c>
      <c r="D1349" s="6" t="n">
        <v>44805</v>
      </c>
      <c r="E1349" s="7" t="str">
        <f aca="false">IF(F1349="Sterile",D1349+3653, "NA")</f>
        <v>NA</v>
      </c>
    </row>
    <row r="1350" customFormat="false" ht="43.3" hidden="false" customHeight="false" outlineLevel="0" collapsed="false">
      <c r="A1350" s="3" t="s">
        <v>1030</v>
      </c>
      <c r="B1350" s="4" t="s">
        <v>1031</v>
      </c>
      <c r="C1350" s="5" t="n">
        <v>1</v>
      </c>
      <c r="D1350" s="6" t="n">
        <v>44805</v>
      </c>
      <c r="E1350" s="7" t="str">
        <f aca="false">IF(F1350="Sterile",D1350+3653, "NA")</f>
        <v>NA</v>
      </c>
    </row>
    <row r="1351" customFormat="false" ht="43.3" hidden="false" customHeight="false" outlineLevel="0" collapsed="false">
      <c r="A1351" s="3" t="s">
        <v>1030</v>
      </c>
      <c r="B1351" s="4" t="s">
        <v>1031</v>
      </c>
      <c r="C1351" s="5" t="n">
        <v>2</v>
      </c>
      <c r="D1351" s="6" t="n">
        <v>44805</v>
      </c>
      <c r="E1351" s="7" t="str">
        <f aca="false">IF(F1351="Sterile",D1351+3653, "NA")</f>
        <v>NA</v>
      </c>
    </row>
    <row r="1352" customFormat="false" ht="43.3" hidden="false" customHeight="false" outlineLevel="0" collapsed="false">
      <c r="A1352" s="3" t="s">
        <v>1030</v>
      </c>
      <c r="B1352" s="4" t="s">
        <v>1031</v>
      </c>
      <c r="C1352" s="5" t="n">
        <v>1</v>
      </c>
      <c r="D1352" s="6" t="n">
        <v>44805</v>
      </c>
      <c r="E1352" s="7" t="str">
        <f aca="false">IF(F1352="Sterile",D1352+3653, "NA")</f>
        <v>NA</v>
      </c>
    </row>
    <row r="1353" customFormat="false" ht="43.3" hidden="false" customHeight="false" outlineLevel="0" collapsed="false">
      <c r="A1353" s="8" t="s">
        <v>1032</v>
      </c>
      <c r="B1353" s="3" t="s">
        <v>1033</v>
      </c>
      <c r="C1353" s="9" t="n">
        <f aca="false">4-1-1-1</f>
        <v>1</v>
      </c>
      <c r="D1353" s="6" t="n">
        <v>44682</v>
      </c>
      <c r="E1353" s="7" t="n">
        <v>48335</v>
      </c>
    </row>
    <row r="1354" customFormat="false" ht="43.3" hidden="false" customHeight="false" outlineLevel="0" collapsed="false">
      <c r="A1354" s="8" t="s">
        <v>1032</v>
      </c>
      <c r="B1354" s="3" t="s">
        <v>1034</v>
      </c>
      <c r="C1354" s="9" t="n">
        <v>1</v>
      </c>
      <c r="D1354" s="6" t="n">
        <v>44713</v>
      </c>
      <c r="E1354" s="7" t="n">
        <v>48366</v>
      </c>
    </row>
    <row r="1355" customFormat="false" ht="43.3" hidden="false" customHeight="false" outlineLevel="0" collapsed="false">
      <c r="A1355" s="3" t="s">
        <v>1032</v>
      </c>
      <c r="B1355" s="4" t="s">
        <v>1034</v>
      </c>
      <c r="C1355" s="5" t="n">
        <v>1</v>
      </c>
      <c r="D1355" s="6" t="n">
        <v>44713</v>
      </c>
      <c r="E1355" s="7" t="str">
        <f aca="false">IF(F1355="Sterile",D1355+3653, "NA")</f>
        <v>NA</v>
      </c>
    </row>
    <row r="1356" customFormat="false" ht="43.3" hidden="false" customHeight="false" outlineLevel="0" collapsed="false">
      <c r="A1356" s="3" t="s">
        <v>1032</v>
      </c>
      <c r="B1356" s="4" t="s">
        <v>1034</v>
      </c>
      <c r="C1356" s="5" t="n">
        <v>1</v>
      </c>
      <c r="D1356" s="6" t="n">
        <v>44713</v>
      </c>
      <c r="E1356" s="7" t="str">
        <f aca="false">IF(F1356="Sterile",D1356+3653, "NA")</f>
        <v>NA</v>
      </c>
    </row>
    <row r="1357" customFormat="false" ht="43.3" hidden="false" customHeight="false" outlineLevel="0" collapsed="false">
      <c r="A1357" s="3" t="s">
        <v>1032</v>
      </c>
      <c r="B1357" s="4" t="s">
        <v>1034</v>
      </c>
      <c r="C1357" s="5" t="n">
        <v>1</v>
      </c>
      <c r="D1357" s="6" t="n">
        <v>44713</v>
      </c>
      <c r="E1357" s="7" t="str">
        <f aca="false">IF(F1357="Sterile",D1357+3653, "NA")</f>
        <v>NA</v>
      </c>
    </row>
    <row r="1358" customFormat="false" ht="43.3" hidden="false" customHeight="false" outlineLevel="0" collapsed="false">
      <c r="A1358" s="3" t="s">
        <v>1035</v>
      </c>
      <c r="B1358" s="4" t="s">
        <v>1036</v>
      </c>
      <c r="C1358" s="5" t="n">
        <v>1</v>
      </c>
      <c r="D1358" s="6" t="n">
        <v>44743</v>
      </c>
      <c r="E1358" s="7" t="str">
        <f aca="false">IF(F1358="Sterile",D1358+3653, "NA")</f>
        <v>NA</v>
      </c>
    </row>
    <row r="1359" customFormat="false" ht="43.3" hidden="false" customHeight="false" outlineLevel="0" collapsed="false">
      <c r="A1359" s="3" t="s">
        <v>1037</v>
      </c>
      <c r="B1359" s="4" t="s">
        <v>1038</v>
      </c>
      <c r="C1359" s="5" t="n">
        <v>1</v>
      </c>
      <c r="D1359" s="6" t="n">
        <v>44228</v>
      </c>
      <c r="E1359" s="7" t="str">
        <f aca="false">IF(F1359="Sterile",D1359+3653, "NA")</f>
        <v>NA</v>
      </c>
    </row>
    <row r="1360" customFormat="false" ht="43.3" hidden="false" customHeight="false" outlineLevel="0" collapsed="false">
      <c r="A1360" s="3" t="s">
        <v>1039</v>
      </c>
      <c r="B1360" s="4" t="s">
        <v>1040</v>
      </c>
      <c r="C1360" s="5" t="n">
        <v>1</v>
      </c>
      <c r="D1360" s="6" t="n">
        <v>44774</v>
      </c>
      <c r="E1360" s="7" t="str">
        <f aca="false">IF(F1360="Sterile",D1360+3653, "NA")</f>
        <v>NA</v>
      </c>
    </row>
    <row r="1361" customFormat="false" ht="43.3" hidden="false" customHeight="false" outlineLevel="0" collapsed="false">
      <c r="A1361" s="3" t="s">
        <v>1041</v>
      </c>
      <c r="B1361" s="4" t="s">
        <v>1042</v>
      </c>
      <c r="C1361" s="5" t="n">
        <v>1</v>
      </c>
      <c r="D1361" s="6" t="n">
        <v>44317</v>
      </c>
      <c r="E1361" s="7" t="str">
        <f aca="false">IF(F1361="Sterile",D1361+3653, "NA")</f>
        <v>NA</v>
      </c>
    </row>
    <row r="1362" customFormat="false" ht="43.3" hidden="false" customHeight="false" outlineLevel="0" collapsed="false">
      <c r="A1362" s="8" t="s">
        <v>1041</v>
      </c>
      <c r="B1362" s="3" t="s">
        <v>1043</v>
      </c>
      <c r="C1362" s="9" t="n">
        <f aca="false">3-1-1</f>
        <v>1</v>
      </c>
      <c r="D1362" s="6" t="n">
        <v>44743</v>
      </c>
      <c r="E1362" s="7" t="n">
        <v>48396</v>
      </c>
    </row>
    <row r="1363" customFormat="false" ht="43.3" hidden="false" customHeight="false" outlineLevel="0" collapsed="false">
      <c r="A1363" s="3" t="s">
        <v>1044</v>
      </c>
      <c r="B1363" s="4" t="s">
        <v>1045</v>
      </c>
      <c r="C1363" s="5" t="n">
        <v>1</v>
      </c>
      <c r="D1363" s="6" t="n">
        <v>44105</v>
      </c>
      <c r="E1363" s="7" t="str">
        <f aca="false">IF(F1363="Sterile",D1363+3653, "NA")</f>
        <v>NA</v>
      </c>
    </row>
    <row r="1364" customFormat="false" ht="43.3" hidden="false" customHeight="false" outlineLevel="0" collapsed="false">
      <c r="A1364" s="3" t="s">
        <v>1044</v>
      </c>
      <c r="B1364" s="4" t="s">
        <v>1046</v>
      </c>
      <c r="C1364" s="5" t="n">
        <v>2</v>
      </c>
      <c r="D1364" s="6" t="n">
        <v>44440</v>
      </c>
      <c r="E1364" s="7" t="str">
        <f aca="false">IF(F1364="Sterile",D1364+3653, "NA")</f>
        <v>NA</v>
      </c>
    </row>
    <row r="1365" customFormat="false" ht="43.3" hidden="false" customHeight="false" outlineLevel="0" collapsed="false">
      <c r="A1365" s="3" t="s">
        <v>1044</v>
      </c>
      <c r="B1365" s="4" t="s">
        <v>1046</v>
      </c>
      <c r="C1365" s="5" t="n">
        <v>2</v>
      </c>
      <c r="D1365" s="6" t="n">
        <v>44440</v>
      </c>
      <c r="E1365" s="7" t="str">
        <f aca="false">IF(F1365="Sterile",D1365+3651, "NA")</f>
        <v>NA</v>
      </c>
    </row>
    <row r="1366" customFormat="false" ht="43.3" hidden="false" customHeight="false" outlineLevel="0" collapsed="false">
      <c r="A1366" s="3" t="s">
        <v>1047</v>
      </c>
      <c r="B1366" s="4" t="s">
        <v>1048</v>
      </c>
      <c r="C1366" s="5" t="n">
        <v>3</v>
      </c>
      <c r="D1366" s="6" t="n">
        <v>44378</v>
      </c>
      <c r="E1366" s="7" t="str">
        <f aca="false">IF(F1366="Sterile",D1366+3653, "NA")</f>
        <v>NA</v>
      </c>
    </row>
    <row r="1367" customFormat="false" ht="43.3" hidden="false" customHeight="false" outlineLevel="0" collapsed="false">
      <c r="A1367" s="3" t="s">
        <v>1047</v>
      </c>
      <c r="B1367" s="4" t="s">
        <v>1048</v>
      </c>
      <c r="C1367" s="5" t="n">
        <v>3</v>
      </c>
      <c r="D1367" s="6" t="n">
        <v>44378</v>
      </c>
      <c r="E1367" s="7" t="str">
        <f aca="false">IF(F1367="Sterile",D1367+3651, "NA")</f>
        <v>NA</v>
      </c>
    </row>
    <row r="1368" customFormat="false" ht="43.3" hidden="false" customHeight="false" outlineLevel="0" collapsed="false">
      <c r="A1368" s="3" t="s">
        <v>1049</v>
      </c>
      <c r="B1368" s="4" t="s">
        <v>1050</v>
      </c>
      <c r="C1368" s="5" t="n">
        <v>2</v>
      </c>
      <c r="D1368" s="6" t="n">
        <v>44470</v>
      </c>
      <c r="E1368" s="7" t="str">
        <f aca="false">IF(F1368="Sterile",D1368+3653, "NA")</f>
        <v>NA</v>
      </c>
    </row>
    <row r="1369" customFormat="false" ht="43.3" hidden="false" customHeight="false" outlineLevel="0" collapsed="false">
      <c r="A1369" s="3" t="s">
        <v>1049</v>
      </c>
      <c r="B1369" s="4" t="s">
        <v>1051</v>
      </c>
      <c r="C1369" s="5" t="n">
        <v>1</v>
      </c>
      <c r="D1369" s="6" t="n">
        <v>44682</v>
      </c>
      <c r="E1369" s="7" t="str">
        <f aca="false">IF(F1369="Sterile",D1369+3653, "NA")</f>
        <v>NA</v>
      </c>
    </row>
    <row r="1370" customFormat="false" ht="43.3" hidden="false" customHeight="false" outlineLevel="0" collapsed="false">
      <c r="A1370" s="3" t="s">
        <v>1049</v>
      </c>
      <c r="B1370" s="4" t="s">
        <v>1052</v>
      </c>
      <c r="C1370" s="5" t="n">
        <v>1</v>
      </c>
      <c r="D1370" s="6" t="n">
        <v>44593</v>
      </c>
      <c r="E1370" s="7" t="str">
        <f aca="false">IF(F1370="Sterile",D1370+3653, "NA")</f>
        <v>NA</v>
      </c>
    </row>
    <row r="1371" customFormat="false" ht="43.3" hidden="false" customHeight="false" outlineLevel="0" collapsed="false">
      <c r="A1371" s="3" t="s">
        <v>1049</v>
      </c>
      <c r="B1371" s="4" t="s">
        <v>1052</v>
      </c>
      <c r="C1371" s="5" t="n">
        <v>3</v>
      </c>
      <c r="D1371" s="6" t="n">
        <v>44593</v>
      </c>
      <c r="E1371" s="7" t="str">
        <f aca="false">IF(F1371="Sterile",D1371+3651, "NA")</f>
        <v>NA</v>
      </c>
    </row>
    <row r="1372" customFormat="false" ht="43.3" hidden="false" customHeight="false" outlineLevel="0" collapsed="false">
      <c r="A1372" s="3" t="s">
        <v>1053</v>
      </c>
      <c r="B1372" s="4" t="s">
        <v>1054</v>
      </c>
      <c r="C1372" s="5" t="n">
        <v>4</v>
      </c>
      <c r="D1372" s="6" t="n">
        <v>44713</v>
      </c>
      <c r="E1372" s="7" t="str">
        <f aca="false">IF(F1372="Sterile",D1372+3653, "NA")</f>
        <v>NA</v>
      </c>
    </row>
    <row r="1373" customFormat="false" ht="43.3" hidden="false" customHeight="false" outlineLevel="0" collapsed="false">
      <c r="A1373" s="3" t="s">
        <v>1053</v>
      </c>
      <c r="B1373" s="4" t="s">
        <v>1054</v>
      </c>
      <c r="C1373" s="5" t="n">
        <v>2</v>
      </c>
      <c r="D1373" s="6" t="n">
        <v>44713</v>
      </c>
      <c r="E1373" s="7" t="str">
        <f aca="false">IF(F1373="Sterile",D1373+3651, "NA")</f>
        <v>NA</v>
      </c>
    </row>
    <row r="1374" customFormat="false" ht="43.3" hidden="false" customHeight="false" outlineLevel="0" collapsed="false">
      <c r="A1374" s="3" t="s">
        <v>1055</v>
      </c>
      <c r="B1374" s="4" t="s">
        <v>1056</v>
      </c>
      <c r="C1374" s="5" t="n">
        <v>1</v>
      </c>
      <c r="D1374" s="6" t="n">
        <v>44713</v>
      </c>
      <c r="E1374" s="7" t="str">
        <f aca="false">IF(F1374="Sterile",D1374+3653, "NA")</f>
        <v>NA</v>
      </c>
    </row>
    <row r="1375" customFormat="false" ht="43.3" hidden="false" customHeight="false" outlineLevel="0" collapsed="false">
      <c r="A1375" s="3" t="s">
        <v>1055</v>
      </c>
      <c r="B1375" s="4" t="s">
        <v>1056</v>
      </c>
      <c r="C1375" s="5" t="n">
        <v>3</v>
      </c>
      <c r="D1375" s="6" t="n">
        <v>44713</v>
      </c>
      <c r="E1375" s="7" t="str">
        <f aca="false">IF(F1375="Sterile",D1375+3651, "NA")</f>
        <v>NA</v>
      </c>
    </row>
    <row r="1376" customFormat="false" ht="43.3" hidden="false" customHeight="false" outlineLevel="0" collapsed="false">
      <c r="A1376" s="3" t="s">
        <v>1057</v>
      </c>
      <c r="B1376" s="4" t="s">
        <v>1058</v>
      </c>
      <c r="C1376" s="5" t="n">
        <f aca="false">3-2</f>
        <v>1</v>
      </c>
      <c r="D1376" s="6" t="n">
        <v>44166</v>
      </c>
      <c r="E1376" s="7" t="str">
        <f aca="false">IF(F1376="Sterile",D1376+3653, "NA")</f>
        <v>NA</v>
      </c>
    </row>
    <row r="1377" customFormat="false" ht="43.3" hidden="false" customHeight="false" outlineLevel="0" collapsed="false">
      <c r="A1377" s="3" t="s">
        <v>1057</v>
      </c>
      <c r="B1377" s="4" t="s">
        <v>1059</v>
      </c>
      <c r="C1377" s="5" t="n">
        <v>2</v>
      </c>
      <c r="D1377" s="6" t="n">
        <v>44317</v>
      </c>
      <c r="E1377" s="7" t="str">
        <f aca="false">IF(F1377="Sterile",D1377+3651, "NA")</f>
        <v>NA</v>
      </c>
    </row>
    <row r="1378" customFormat="false" ht="43.3" hidden="false" customHeight="false" outlineLevel="0" collapsed="false">
      <c r="A1378" s="3" t="s">
        <v>1057</v>
      </c>
      <c r="B1378" s="4" t="s">
        <v>1059</v>
      </c>
      <c r="C1378" s="5" t="n">
        <v>1</v>
      </c>
      <c r="D1378" s="6" t="n">
        <v>44317</v>
      </c>
      <c r="E1378" s="7" t="str">
        <f aca="false">IF(F1378="Sterile",D1378+3653, "NA")</f>
        <v>NA</v>
      </c>
    </row>
    <row r="1379" customFormat="false" ht="43.3" hidden="false" customHeight="false" outlineLevel="0" collapsed="false">
      <c r="A1379" s="3" t="s">
        <v>1057</v>
      </c>
      <c r="B1379" s="4" t="s">
        <v>1060</v>
      </c>
      <c r="C1379" s="5" t="n">
        <v>1</v>
      </c>
      <c r="D1379" s="6" t="n">
        <v>44713</v>
      </c>
      <c r="E1379" s="7" t="str">
        <f aca="false">IF(F1379="Sterile",D1379+3653, "NA")</f>
        <v>NA</v>
      </c>
    </row>
    <row r="1380" customFormat="false" ht="43.3" hidden="false" customHeight="false" outlineLevel="0" collapsed="false">
      <c r="A1380" s="3" t="s">
        <v>1061</v>
      </c>
      <c r="B1380" s="4" t="s">
        <v>1062</v>
      </c>
      <c r="C1380" s="5" t="n">
        <v>1</v>
      </c>
      <c r="D1380" s="6" t="n">
        <v>44136</v>
      </c>
      <c r="E1380" s="7" t="str">
        <f aca="false">IF(F1380="Sterile",D1380+3653, "NA")</f>
        <v>NA</v>
      </c>
    </row>
    <row r="1381" customFormat="false" ht="43.3" hidden="false" customHeight="false" outlineLevel="0" collapsed="false">
      <c r="A1381" s="3" t="s">
        <v>1061</v>
      </c>
      <c r="B1381" s="4" t="s">
        <v>1063</v>
      </c>
      <c r="C1381" s="5" t="n">
        <v>2</v>
      </c>
      <c r="D1381" s="6" t="n">
        <v>44317</v>
      </c>
      <c r="E1381" s="7" t="str">
        <f aca="false">IF(F1381="Sterile",D1381+3653, "NA")</f>
        <v>NA</v>
      </c>
    </row>
    <row r="1382" customFormat="false" ht="43.3" hidden="false" customHeight="false" outlineLevel="0" collapsed="false">
      <c r="A1382" s="3" t="s">
        <v>1064</v>
      </c>
      <c r="B1382" s="4" t="s">
        <v>1065</v>
      </c>
      <c r="C1382" s="5" t="n">
        <f aca="false">3-2</f>
        <v>1</v>
      </c>
      <c r="D1382" s="6" t="n">
        <v>44136</v>
      </c>
      <c r="E1382" s="7" t="str">
        <f aca="false">IF(F1382="Sterile",D1382+3653, "NA")</f>
        <v>NA</v>
      </c>
    </row>
    <row r="1383" customFormat="false" ht="43.3" hidden="false" customHeight="false" outlineLevel="0" collapsed="false">
      <c r="A1383" s="3" t="s">
        <v>1064</v>
      </c>
      <c r="B1383" s="4" t="s">
        <v>1066</v>
      </c>
      <c r="C1383" s="5" t="n">
        <v>1</v>
      </c>
      <c r="D1383" s="6" t="n">
        <v>44470</v>
      </c>
      <c r="E1383" s="7" t="str">
        <f aca="false">IF(F1383="Sterile",D1383+3653, "NA")</f>
        <v>NA</v>
      </c>
    </row>
    <row r="1384" customFormat="false" ht="43.3" hidden="false" customHeight="false" outlineLevel="0" collapsed="false">
      <c r="A1384" s="3" t="s">
        <v>1064</v>
      </c>
      <c r="B1384" s="4" t="s">
        <v>1066</v>
      </c>
      <c r="C1384" s="5" t="n">
        <v>3</v>
      </c>
      <c r="D1384" s="6" t="n">
        <v>44470</v>
      </c>
      <c r="E1384" s="7" t="str">
        <f aca="false">IF(F1384="Sterile",D1384+3651, "NA")</f>
        <v>NA</v>
      </c>
    </row>
    <row r="1385" customFormat="false" ht="43.3" hidden="false" customHeight="false" outlineLevel="0" collapsed="false">
      <c r="A1385" s="3" t="s">
        <v>1064</v>
      </c>
      <c r="B1385" s="4" t="s">
        <v>1066</v>
      </c>
      <c r="C1385" s="5" t="n">
        <v>2</v>
      </c>
      <c r="D1385" s="6" t="n">
        <v>44470</v>
      </c>
      <c r="E1385" s="7" t="str">
        <f aca="false">IF(F1385="Sterile",D1385+3653, "NA")</f>
        <v>NA</v>
      </c>
    </row>
    <row r="1386" customFormat="false" ht="43.3" hidden="false" customHeight="false" outlineLevel="0" collapsed="false">
      <c r="A1386" s="3" t="s">
        <v>1067</v>
      </c>
      <c r="B1386" s="4" t="s">
        <v>1068</v>
      </c>
      <c r="C1386" s="5" t="n">
        <v>1</v>
      </c>
      <c r="D1386" s="6" t="n">
        <v>44713</v>
      </c>
      <c r="E1386" s="7" t="str">
        <f aca="false">IF(F1386="Sterile",D1386+3653, "NA")</f>
        <v>NA</v>
      </c>
    </row>
    <row r="1387" customFormat="false" ht="43.3" hidden="false" customHeight="false" outlineLevel="0" collapsed="false">
      <c r="A1387" s="3" t="s">
        <v>1069</v>
      </c>
      <c r="B1387" s="4" t="s">
        <v>1070</v>
      </c>
      <c r="C1387" s="5" t="n">
        <f aca="false">2-1</f>
        <v>1</v>
      </c>
      <c r="D1387" s="6" t="n">
        <v>44166</v>
      </c>
      <c r="E1387" s="7" t="str">
        <f aca="false">IF(F1387="Sterile",D1387+3653, "NA")</f>
        <v>NA</v>
      </c>
    </row>
    <row r="1388" customFormat="false" ht="43.3" hidden="false" customHeight="false" outlineLevel="0" collapsed="false">
      <c r="A1388" s="3" t="s">
        <v>1069</v>
      </c>
      <c r="B1388" s="4" t="s">
        <v>1071</v>
      </c>
      <c r="C1388" s="5" t="n">
        <v>1</v>
      </c>
      <c r="D1388" s="6" t="n">
        <v>44409</v>
      </c>
      <c r="E1388" s="7" t="str">
        <f aca="false">IF(F1388="Sterile",D1388+3653, "NA")</f>
        <v>NA</v>
      </c>
    </row>
    <row r="1389" customFormat="false" ht="43.3" hidden="false" customHeight="false" outlineLevel="0" collapsed="false">
      <c r="A1389" s="3" t="s">
        <v>1069</v>
      </c>
      <c r="B1389" s="4" t="s">
        <v>1071</v>
      </c>
      <c r="C1389" s="5" t="n">
        <v>2</v>
      </c>
      <c r="D1389" s="6" t="n">
        <v>44409</v>
      </c>
      <c r="E1389" s="7" t="str">
        <f aca="false">IF(F1389="Sterile",D1389+3651, "NA")</f>
        <v>NA</v>
      </c>
    </row>
    <row r="1390" customFormat="false" ht="43.3" hidden="false" customHeight="false" outlineLevel="0" collapsed="false">
      <c r="A1390" s="3" t="s">
        <v>1072</v>
      </c>
      <c r="B1390" s="4" t="s">
        <v>1073</v>
      </c>
      <c r="C1390" s="5" t="n">
        <v>3</v>
      </c>
      <c r="D1390" s="6" t="n">
        <v>44287</v>
      </c>
      <c r="E1390" s="7" t="str">
        <f aca="false">IF(F1390="Sterile",D1390+3653, "NA")</f>
        <v>NA</v>
      </c>
    </row>
    <row r="1391" customFormat="false" ht="43.3" hidden="false" customHeight="false" outlineLevel="0" collapsed="false">
      <c r="A1391" s="3" t="s">
        <v>1072</v>
      </c>
      <c r="B1391" s="4" t="s">
        <v>1073</v>
      </c>
      <c r="C1391" s="5" t="n">
        <v>2</v>
      </c>
      <c r="D1391" s="6" t="n">
        <v>44287</v>
      </c>
      <c r="E1391" s="7" t="str">
        <f aca="false">IF(F1391="Sterile",D1391+3651, "NA")</f>
        <v>NA</v>
      </c>
    </row>
    <row r="1392" customFormat="false" ht="43.3" hidden="false" customHeight="false" outlineLevel="0" collapsed="false">
      <c r="A1392" s="3" t="s">
        <v>1074</v>
      </c>
      <c r="B1392" s="4" t="s">
        <v>1075</v>
      </c>
      <c r="C1392" s="5" t="n">
        <v>1</v>
      </c>
      <c r="D1392" s="6" t="n">
        <v>44136</v>
      </c>
      <c r="E1392" s="7" t="str">
        <f aca="false">IF(F1392="Sterile",D1392+3653, "NA")</f>
        <v>NA</v>
      </c>
    </row>
    <row r="1393" customFormat="false" ht="43.3" hidden="false" customHeight="false" outlineLevel="0" collapsed="false">
      <c r="A1393" s="3" t="s">
        <v>1074</v>
      </c>
      <c r="B1393" s="4" t="s">
        <v>1076</v>
      </c>
      <c r="C1393" s="5" t="n">
        <v>3</v>
      </c>
      <c r="D1393" s="6" t="n">
        <v>44409</v>
      </c>
      <c r="E1393" s="7" t="str">
        <f aca="false">IF(F1393="Sterile",D1393+3653, "NA")</f>
        <v>NA</v>
      </c>
    </row>
    <row r="1394" customFormat="false" ht="43.3" hidden="false" customHeight="false" outlineLevel="0" collapsed="false">
      <c r="A1394" s="3" t="s">
        <v>1074</v>
      </c>
      <c r="B1394" s="4" t="s">
        <v>1077</v>
      </c>
      <c r="C1394" s="5" t="n">
        <v>2</v>
      </c>
      <c r="D1394" s="6" t="n">
        <v>44470</v>
      </c>
      <c r="E1394" s="7" t="str">
        <f aca="false">IF(F1394="Sterile",D1394+3651, "NA")</f>
        <v>NA</v>
      </c>
    </row>
    <row r="1395" customFormat="false" ht="43.3" hidden="false" customHeight="false" outlineLevel="0" collapsed="false">
      <c r="A1395" s="3" t="s">
        <v>1078</v>
      </c>
      <c r="B1395" s="4" t="s">
        <v>1079</v>
      </c>
      <c r="C1395" s="5" t="n">
        <v>2</v>
      </c>
      <c r="D1395" s="6" t="n">
        <v>44287</v>
      </c>
      <c r="E1395" s="7" t="str">
        <f aca="false">IF(F1395="Sterile",D1395+3651, "NA")</f>
        <v>NA</v>
      </c>
    </row>
    <row r="1396" customFormat="false" ht="43.3" hidden="false" customHeight="false" outlineLevel="0" collapsed="false">
      <c r="A1396" s="3" t="s">
        <v>1078</v>
      </c>
      <c r="B1396" s="4" t="s">
        <v>1080</v>
      </c>
      <c r="C1396" s="5" t="n">
        <v>1</v>
      </c>
      <c r="D1396" s="6" t="n">
        <v>44409</v>
      </c>
      <c r="E1396" s="7" t="str">
        <f aca="false">IF(F1396="Sterile",D1396+3651, "NA")</f>
        <v>NA</v>
      </c>
    </row>
    <row r="1397" customFormat="false" ht="43.3" hidden="false" customHeight="false" outlineLevel="0" collapsed="false">
      <c r="A1397" s="3" t="s">
        <v>1081</v>
      </c>
      <c r="B1397" s="4" t="s">
        <v>1082</v>
      </c>
      <c r="C1397" s="5" t="n">
        <v>2</v>
      </c>
      <c r="D1397" s="6" t="n">
        <v>44317</v>
      </c>
      <c r="E1397" s="7" t="str">
        <f aca="false">IF(F1397="Sterile",D1397+3651, "NA")</f>
        <v>NA</v>
      </c>
    </row>
    <row r="1398" customFormat="false" ht="43.3" hidden="false" customHeight="false" outlineLevel="0" collapsed="false">
      <c r="A1398" s="3" t="s">
        <v>1083</v>
      </c>
      <c r="B1398" s="4" t="s">
        <v>1084</v>
      </c>
      <c r="C1398" s="5" t="n">
        <v>2</v>
      </c>
      <c r="D1398" s="6" t="n">
        <v>44562</v>
      </c>
      <c r="E1398" s="7" t="str">
        <f aca="false">IF(F1398="Sterile",D1398+3651, "NA")</f>
        <v>NA</v>
      </c>
    </row>
    <row r="1399" customFormat="false" ht="43.3" hidden="false" customHeight="false" outlineLevel="0" collapsed="false">
      <c r="A1399" s="3" t="s">
        <v>1085</v>
      </c>
      <c r="B1399" s="4" t="s">
        <v>1086</v>
      </c>
      <c r="C1399" s="5" t="n">
        <v>2</v>
      </c>
      <c r="D1399" s="6" t="n">
        <v>44562</v>
      </c>
      <c r="E1399" s="7" t="str">
        <f aca="false">IF(F1399="Sterile",D1399+3651, "NA")</f>
        <v>NA</v>
      </c>
    </row>
    <row r="1400" customFormat="false" ht="43.3" hidden="false" customHeight="false" outlineLevel="0" collapsed="false">
      <c r="A1400" s="3" t="s">
        <v>1087</v>
      </c>
      <c r="B1400" s="4" t="s">
        <v>1088</v>
      </c>
      <c r="C1400" s="5" t="n">
        <v>1</v>
      </c>
      <c r="D1400" s="6" t="n">
        <v>44562</v>
      </c>
      <c r="E1400" s="7" t="str">
        <f aca="false">IF(F1400="Sterile",D1400+3651, "NA")</f>
        <v>NA</v>
      </c>
    </row>
    <row r="1401" customFormat="false" ht="43.3" hidden="false" customHeight="false" outlineLevel="0" collapsed="false">
      <c r="A1401" s="3" t="s">
        <v>1089</v>
      </c>
      <c r="B1401" s="4" t="s">
        <v>1090</v>
      </c>
      <c r="C1401" s="5" t="n">
        <v>1</v>
      </c>
      <c r="D1401" s="6" t="n">
        <v>43831</v>
      </c>
      <c r="E1401" s="7" t="str">
        <f aca="false">IF(F1401="Sterile",D1401+3651, "NA")</f>
        <v>NA</v>
      </c>
    </row>
    <row r="1402" customFormat="false" ht="43.3" hidden="false" customHeight="false" outlineLevel="0" collapsed="false">
      <c r="A1402" s="3" t="s">
        <v>1091</v>
      </c>
      <c r="B1402" s="4" t="s">
        <v>1092</v>
      </c>
      <c r="C1402" s="5" t="n">
        <v>3</v>
      </c>
      <c r="D1402" s="6" t="n">
        <v>44136</v>
      </c>
      <c r="E1402" s="7" t="str">
        <f aca="false">IF(F1402="Sterile",D1402+3651, "NA")</f>
        <v>NA</v>
      </c>
    </row>
    <row r="1403" customFormat="false" ht="43.3" hidden="false" customHeight="false" outlineLevel="0" collapsed="false">
      <c r="A1403" s="3" t="s">
        <v>1093</v>
      </c>
      <c r="B1403" s="4" t="s">
        <v>1094</v>
      </c>
      <c r="C1403" s="5" t="n">
        <v>1</v>
      </c>
      <c r="D1403" s="6" t="n">
        <v>44197</v>
      </c>
      <c r="E1403" s="7" t="str">
        <f aca="false">IF(F1403="Sterile",D1403+3651, "NA")</f>
        <v>NA</v>
      </c>
    </row>
    <row r="1404" customFormat="false" ht="43.3" hidden="false" customHeight="false" outlineLevel="0" collapsed="false">
      <c r="A1404" s="3" t="s">
        <v>1093</v>
      </c>
      <c r="B1404" s="4" t="s">
        <v>1095</v>
      </c>
      <c r="C1404" s="5" t="n">
        <v>2</v>
      </c>
      <c r="D1404" s="6" t="n">
        <v>44409</v>
      </c>
      <c r="E1404" s="7" t="str">
        <f aca="false">IF(F1404="Sterile",D1404+3651, "NA")</f>
        <v>NA</v>
      </c>
    </row>
    <row r="1405" customFormat="false" ht="43.3" hidden="false" customHeight="false" outlineLevel="0" collapsed="false">
      <c r="A1405" s="3" t="s">
        <v>1096</v>
      </c>
      <c r="B1405" s="4" t="s">
        <v>1097</v>
      </c>
      <c r="C1405" s="5" t="n">
        <v>2</v>
      </c>
      <c r="D1405" s="6" t="n">
        <v>44378</v>
      </c>
      <c r="E1405" s="7" t="str">
        <f aca="false">IF(F1405="Sterile",D1405+3651, "NA")</f>
        <v>NA</v>
      </c>
    </row>
    <row r="1406" customFormat="false" ht="43.3" hidden="false" customHeight="false" outlineLevel="0" collapsed="false">
      <c r="A1406" s="3" t="s">
        <v>1098</v>
      </c>
      <c r="B1406" s="4" t="s">
        <v>1099</v>
      </c>
      <c r="C1406" s="5" t="n">
        <v>1</v>
      </c>
      <c r="D1406" s="6" t="n">
        <v>44409</v>
      </c>
      <c r="E1406" s="7" t="str">
        <f aca="false">IF(F1406="Sterile",D1406+3651, "NA")</f>
        <v>NA</v>
      </c>
    </row>
    <row r="1407" customFormat="false" ht="43.3" hidden="false" customHeight="false" outlineLevel="0" collapsed="false">
      <c r="A1407" s="3" t="s">
        <v>1100</v>
      </c>
      <c r="B1407" s="4" t="s">
        <v>1101</v>
      </c>
      <c r="C1407" s="5" t="n">
        <v>1</v>
      </c>
      <c r="D1407" s="6" t="n">
        <v>44105</v>
      </c>
      <c r="E1407" s="7" t="str">
        <f aca="false">IF(F1407="Sterile",D1407+3653, "NA")</f>
        <v>NA</v>
      </c>
    </row>
    <row r="1408" customFormat="false" ht="43.3" hidden="false" customHeight="false" outlineLevel="0" collapsed="false">
      <c r="A1408" s="3" t="s">
        <v>1100</v>
      </c>
      <c r="B1408" s="4" t="s">
        <v>1102</v>
      </c>
      <c r="C1408" s="5" t="n">
        <v>1</v>
      </c>
      <c r="D1408" s="6" t="n">
        <v>44228</v>
      </c>
      <c r="E1408" s="7" t="str">
        <f aca="false">IF(F1408="Sterile",D1408+3653, "NA")</f>
        <v>NA</v>
      </c>
    </row>
    <row r="1409" customFormat="false" ht="43.3" hidden="false" customHeight="false" outlineLevel="0" collapsed="false">
      <c r="A1409" s="3" t="s">
        <v>1100</v>
      </c>
      <c r="B1409" s="4" t="s">
        <v>1102</v>
      </c>
      <c r="C1409" s="5" t="n">
        <v>1</v>
      </c>
      <c r="D1409" s="6" t="n">
        <v>44228</v>
      </c>
      <c r="E1409" s="7" t="str">
        <f aca="false">IF(F1409="Sterile",D1409+3651, "NA")</f>
        <v>NA</v>
      </c>
    </row>
    <row r="1410" customFormat="false" ht="43.3" hidden="false" customHeight="false" outlineLevel="0" collapsed="false">
      <c r="A1410" s="3" t="s">
        <v>1103</v>
      </c>
      <c r="B1410" s="4" t="s">
        <v>1104</v>
      </c>
      <c r="C1410" s="5" t="n">
        <v>1</v>
      </c>
      <c r="D1410" s="6" t="n">
        <v>44136</v>
      </c>
      <c r="E1410" s="7" t="str">
        <f aca="false">IF(F1410="Sterile",D1410+3651, "NA")</f>
        <v>NA</v>
      </c>
    </row>
    <row r="1411" customFormat="false" ht="43.3" hidden="false" customHeight="false" outlineLevel="0" collapsed="false">
      <c r="A1411" s="3" t="s">
        <v>1105</v>
      </c>
      <c r="B1411" s="4" t="s">
        <v>1106</v>
      </c>
      <c r="C1411" s="5" t="n">
        <v>1</v>
      </c>
      <c r="D1411" s="6" t="n">
        <v>44348</v>
      </c>
      <c r="E1411" s="7" t="str">
        <f aca="false">IF(F1411="Sterile",D1411+3651, "NA")</f>
        <v>NA</v>
      </c>
    </row>
    <row r="1412" customFormat="false" ht="43.3" hidden="false" customHeight="false" outlineLevel="0" collapsed="false">
      <c r="A1412" s="3" t="s">
        <v>1107</v>
      </c>
      <c r="B1412" s="4" t="s">
        <v>1108</v>
      </c>
      <c r="C1412" s="5" t="n">
        <v>4</v>
      </c>
      <c r="D1412" s="6" t="n">
        <v>44166</v>
      </c>
      <c r="E1412" s="7" t="str">
        <f aca="false">IF(F1412="Sterile",D1412+3653, "NA")</f>
        <v>NA</v>
      </c>
    </row>
    <row r="1413" customFormat="false" ht="43.3" hidden="false" customHeight="false" outlineLevel="0" collapsed="false">
      <c r="A1413" s="3" t="s">
        <v>1109</v>
      </c>
      <c r="B1413" s="4" t="s">
        <v>1110</v>
      </c>
      <c r="C1413" s="5" t="n">
        <f aca="false">4-2</f>
        <v>2</v>
      </c>
      <c r="D1413" s="6" t="n">
        <v>44166</v>
      </c>
      <c r="E1413" s="7" t="str">
        <f aca="false">IF(F1413="Sterile",D1413+3653, "NA")</f>
        <v>NA</v>
      </c>
    </row>
    <row r="1414" customFormat="false" ht="43.3" hidden="false" customHeight="false" outlineLevel="0" collapsed="false">
      <c r="A1414" s="3" t="s">
        <v>1109</v>
      </c>
      <c r="B1414" s="4" t="s">
        <v>1110</v>
      </c>
      <c r="C1414" s="5" t="n">
        <v>1</v>
      </c>
      <c r="D1414" s="6" t="n">
        <v>44166</v>
      </c>
      <c r="E1414" s="7" t="str">
        <f aca="false">IF(F1414="Sterile",D1414+3651, "NA")</f>
        <v>NA</v>
      </c>
    </row>
    <row r="1415" customFormat="false" ht="43.3" hidden="false" customHeight="false" outlineLevel="0" collapsed="false">
      <c r="A1415" s="3" t="s">
        <v>1111</v>
      </c>
      <c r="B1415" s="4" t="s">
        <v>1112</v>
      </c>
      <c r="C1415" s="5" t="n">
        <v>1</v>
      </c>
      <c r="D1415" s="6" t="n">
        <v>44440</v>
      </c>
      <c r="E1415" s="7" t="str">
        <f aca="false">IF(F1415="Sterile",D1415+3653, "NA")</f>
        <v>NA</v>
      </c>
    </row>
    <row r="1416" customFormat="false" ht="43.3" hidden="false" customHeight="false" outlineLevel="0" collapsed="false">
      <c r="A1416" s="3" t="s">
        <v>1113</v>
      </c>
      <c r="B1416" s="4" t="s">
        <v>1114</v>
      </c>
      <c r="C1416" s="5" t="n">
        <f aca="false">2-1</f>
        <v>1</v>
      </c>
      <c r="D1416" s="6" t="n">
        <v>44470</v>
      </c>
      <c r="E1416" s="7" t="str">
        <f aca="false">IF(F1416="Sterile",D1416+3653, "NA")</f>
        <v>NA</v>
      </c>
    </row>
    <row r="1417" customFormat="false" ht="43.3" hidden="false" customHeight="false" outlineLevel="0" collapsed="false">
      <c r="A1417" s="3" t="s">
        <v>1115</v>
      </c>
      <c r="B1417" s="4" t="s">
        <v>1116</v>
      </c>
      <c r="C1417" s="5" t="n">
        <v>1</v>
      </c>
      <c r="D1417" s="6" t="n">
        <v>44317</v>
      </c>
      <c r="E1417" s="7" t="str">
        <f aca="false">IF(F1417="Sterile",D1417+3653, "NA")</f>
        <v>NA</v>
      </c>
    </row>
    <row r="1418" customFormat="false" ht="43.3" hidden="false" customHeight="false" outlineLevel="0" collapsed="false">
      <c r="A1418" s="3" t="s">
        <v>1117</v>
      </c>
      <c r="B1418" s="4" t="s">
        <v>1118</v>
      </c>
      <c r="C1418" s="5" t="n">
        <f aca="false">4-1</f>
        <v>3</v>
      </c>
      <c r="D1418" s="6" t="n">
        <v>44166</v>
      </c>
      <c r="E1418" s="7" t="str">
        <f aca="false">IF(F1418="Sterile",D1418+3653, "NA")</f>
        <v>NA</v>
      </c>
    </row>
    <row r="1419" customFormat="false" ht="43.3" hidden="false" customHeight="false" outlineLevel="0" collapsed="false">
      <c r="A1419" s="3" t="s">
        <v>1119</v>
      </c>
      <c r="B1419" s="4" t="s">
        <v>1120</v>
      </c>
      <c r="C1419" s="5" t="n">
        <v>4</v>
      </c>
      <c r="D1419" s="6" t="n">
        <v>44348</v>
      </c>
      <c r="E1419" s="7" t="str">
        <f aca="false">IF(F1419="Sterile",D1419+3653, "NA")</f>
        <v>NA</v>
      </c>
    </row>
    <row r="1420" customFormat="false" ht="43.3" hidden="false" customHeight="false" outlineLevel="0" collapsed="false">
      <c r="A1420" s="3" t="s">
        <v>1119</v>
      </c>
      <c r="B1420" s="4" t="s">
        <v>1120</v>
      </c>
      <c r="C1420" s="5" t="n">
        <v>1</v>
      </c>
      <c r="D1420" s="6" t="n">
        <v>44348</v>
      </c>
      <c r="E1420" s="7" t="str">
        <f aca="false">IF(F1420="Sterile",D1420+3653, "NA")</f>
        <v>NA</v>
      </c>
    </row>
    <row r="1421" customFormat="false" ht="43.3" hidden="false" customHeight="false" outlineLevel="0" collapsed="false">
      <c r="A1421" s="3" t="s">
        <v>1121</v>
      </c>
      <c r="B1421" s="4" t="s">
        <v>1122</v>
      </c>
      <c r="C1421" s="5" t="n">
        <v>1</v>
      </c>
      <c r="D1421" s="6" t="n">
        <v>44562</v>
      </c>
      <c r="E1421" s="7" t="str">
        <f aca="false">IF(F1421="Sterile",D1421+3653, "NA")</f>
        <v>NA</v>
      </c>
    </row>
    <row r="1422" customFormat="false" ht="43.3" hidden="false" customHeight="false" outlineLevel="0" collapsed="false">
      <c r="A1422" s="3" t="s">
        <v>1121</v>
      </c>
      <c r="B1422" s="4" t="s">
        <v>1123</v>
      </c>
      <c r="C1422" s="5" t="n">
        <v>4</v>
      </c>
      <c r="D1422" s="6" t="n">
        <v>44562</v>
      </c>
      <c r="E1422" s="7" t="str">
        <f aca="false">IF(F1422="Sterile",D1422+3653, "NA")</f>
        <v>NA</v>
      </c>
    </row>
    <row r="1423" customFormat="false" ht="43.3" hidden="false" customHeight="false" outlineLevel="0" collapsed="false">
      <c r="A1423" s="3" t="s">
        <v>1124</v>
      </c>
      <c r="B1423" s="4" t="s">
        <v>1125</v>
      </c>
      <c r="C1423" s="5" t="n">
        <f aca="false">6-1</f>
        <v>5</v>
      </c>
      <c r="D1423" s="6" t="n">
        <v>44287</v>
      </c>
      <c r="E1423" s="7" t="str">
        <f aca="false">IF(F1423="Sterile",D1423+3653, "NA")</f>
        <v>NA</v>
      </c>
    </row>
    <row r="1424" customFormat="false" ht="43.3" hidden="false" customHeight="false" outlineLevel="0" collapsed="false">
      <c r="A1424" s="3" t="s">
        <v>1124</v>
      </c>
      <c r="B1424" s="4" t="s">
        <v>1125</v>
      </c>
      <c r="C1424" s="5" t="n">
        <v>1</v>
      </c>
      <c r="D1424" s="6" t="n">
        <v>44287</v>
      </c>
      <c r="E1424" s="7" t="str">
        <f aca="false">IF(F1424="Sterile",D1424+3653, "NA")</f>
        <v>NA</v>
      </c>
    </row>
    <row r="1425" customFormat="false" ht="43.3" hidden="false" customHeight="false" outlineLevel="0" collapsed="false">
      <c r="A1425" s="3" t="s">
        <v>1126</v>
      </c>
      <c r="B1425" s="4" t="s">
        <v>1127</v>
      </c>
      <c r="C1425" s="5" t="n">
        <v>1</v>
      </c>
      <c r="D1425" s="6" t="n">
        <v>43831</v>
      </c>
      <c r="E1425" s="7" t="str">
        <f aca="false">IF(F1425="Sterile",D1425+3653, "NA")</f>
        <v>NA</v>
      </c>
    </row>
    <row r="1426" customFormat="false" ht="43.3" hidden="false" customHeight="false" outlineLevel="0" collapsed="false">
      <c r="A1426" s="3" t="s">
        <v>1126</v>
      </c>
      <c r="B1426" s="4" t="s">
        <v>1128</v>
      </c>
      <c r="C1426" s="5" t="n">
        <f aca="false">3-2</f>
        <v>1</v>
      </c>
      <c r="D1426" s="6" t="n">
        <v>44197</v>
      </c>
      <c r="E1426" s="7" t="str">
        <f aca="false">IF(F1426="Sterile",D1426+3653, "NA")</f>
        <v>NA</v>
      </c>
    </row>
    <row r="1427" customFormat="false" ht="43.3" hidden="false" customHeight="false" outlineLevel="0" collapsed="false">
      <c r="A1427" s="3" t="s">
        <v>1126</v>
      </c>
      <c r="B1427" s="4" t="s">
        <v>1128</v>
      </c>
      <c r="C1427" s="5" t="n">
        <v>1</v>
      </c>
      <c r="D1427" s="6" t="n">
        <v>44197</v>
      </c>
      <c r="E1427" s="7" t="str">
        <f aca="false">IF(F1427="Sterile",D1427+3651, "NA")</f>
        <v>NA</v>
      </c>
    </row>
    <row r="1428" customFormat="false" ht="43.3" hidden="false" customHeight="false" outlineLevel="0" collapsed="false">
      <c r="A1428" s="3" t="s">
        <v>1126</v>
      </c>
      <c r="B1428" s="4" t="s">
        <v>1128</v>
      </c>
      <c r="C1428" s="5" t="n">
        <v>2</v>
      </c>
      <c r="D1428" s="6" t="n">
        <v>44197</v>
      </c>
      <c r="E1428" s="7" t="str">
        <f aca="false">IF(F1428="Sterile",D1428+3653, "NA")</f>
        <v>NA</v>
      </c>
    </row>
    <row r="1429" customFormat="false" ht="43.3" hidden="false" customHeight="false" outlineLevel="0" collapsed="false">
      <c r="A1429" s="3" t="s">
        <v>1129</v>
      </c>
      <c r="B1429" s="4" t="s">
        <v>1130</v>
      </c>
      <c r="C1429" s="5" t="n">
        <f aca="false">4-2</f>
        <v>2</v>
      </c>
      <c r="D1429" s="6" t="n">
        <v>43831</v>
      </c>
      <c r="E1429" s="7" t="str">
        <f aca="false">IF(F1429="Sterile",D1429+3653, "NA")</f>
        <v>NA</v>
      </c>
    </row>
    <row r="1430" customFormat="false" ht="43.3" hidden="false" customHeight="false" outlineLevel="0" collapsed="false">
      <c r="A1430" s="3" t="s">
        <v>1129</v>
      </c>
      <c r="B1430" s="4" t="s">
        <v>1130</v>
      </c>
      <c r="C1430" s="5" t="n">
        <v>1</v>
      </c>
      <c r="D1430" s="6" t="n">
        <v>43831</v>
      </c>
      <c r="E1430" s="7" t="str">
        <f aca="false">IF(F1430="Sterile",D1430+3651, "NA")</f>
        <v>NA</v>
      </c>
    </row>
    <row r="1431" customFormat="false" ht="43.3" hidden="false" customHeight="false" outlineLevel="0" collapsed="false">
      <c r="A1431" s="3" t="s">
        <v>1129</v>
      </c>
      <c r="B1431" s="4" t="s">
        <v>1130</v>
      </c>
      <c r="C1431" s="5" t="n">
        <v>2</v>
      </c>
      <c r="D1431" s="6" t="n">
        <v>43831</v>
      </c>
      <c r="E1431" s="7" t="str">
        <f aca="false">IF(F1431="Sterile",D1431+3653, "NA")</f>
        <v>NA</v>
      </c>
    </row>
    <row r="1432" customFormat="false" ht="43.3" hidden="false" customHeight="false" outlineLevel="0" collapsed="false">
      <c r="A1432" s="3" t="s">
        <v>1131</v>
      </c>
      <c r="B1432" s="4" t="s">
        <v>1132</v>
      </c>
      <c r="C1432" s="5" t="n">
        <v>4</v>
      </c>
      <c r="D1432" s="6" t="n">
        <v>43800</v>
      </c>
      <c r="E1432" s="7" t="str">
        <f aca="false">IF(F1432="Sterile",D1432+3653, "NA")</f>
        <v>NA</v>
      </c>
    </row>
    <row r="1433" customFormat="false" ht="43.3" hidden="false" customHeight="false" outlineLevel="0" collapsed="false">
      <c r="A1433" s="3" t="s">
        <v>1131</v>
      </c>
      <c r="B1433" s="4" t="s">
        <v>1132</v>
      </c>
      <c r="C1433" s="5" t="n">
        <v>3</v>
      </c>
      <c r="D1433" s="6" t="n">
        <v>43800</v>
      </c>
      <c r="E1433" s="7" t="str">
        <f aca="false">IF(F1433="Sterile",D1433+3651, "NA")</f>
        <v>NA</v>
      </c>
    </row>
    <row r="1434" customFormat="false" ht="43.3" hidden="false" customHeight="false" outlineLevel="0" collapsed="false">
      <c r="A1434" s="3" t="s">
        <v>1133</v>
      </c>
      <c r="B1434" s="4" t="s">
        <v>1134</v>
      </c>
      <c r="C1434" s="5" t="n">
        <v>1</v>
      </c>
      <c r="D1434" s="6" t="n">
        <v>43831</v>
      </c>
      <c r="E1434" s="7" t="str">
        <f aca="false">IF(F1434="Sterile",D1434+3653, "NA")</f>
        <v>NA</v>
      </c>
    </row>
    <row r="1435" customFormat="false" ht="43.3" hidden="false" customHeight="false" outlineLevel="0" collapsed="false">
      <c r="A1435" s="3" t="s">
        <v>1133</v>
      </c>
      <c r="B1435" s="4" t="s">
        <v>1135</v>
      </c>
      <c r="C1435" s="5" t="n">
        <v>3</v>
      </c>
      <c r="D1435" s="6" t="n">
        <v>44197</v>
      </c>
      <c r="E1435" s="7" t="str">
        <f aca="false">IF(F1435="Sterile",D1435+3651, "NA")</f>
        <v>NA</v>
      </c>
    </row>
    <row r="1436" customFormat="false" ht="43.3" hidden="false" customHeight="false" outlineLevel="0" collapsed="false">
      <c r="A1436" s="3" t="s">
        <v>1136</v>
      </c>
      <c r="B1436" s="4" t="s">
        <v>1137</v>
      </c>
      <c r="C1436" s="5" t="n">
        <f aca="false">5-1</f>
        <v>4</v>
      </c>
      <c r="D1436" s="6" t="n">
        <v>43831</v>
      </c>
      <c r="E1436" s="7" t="str">
        <f aca="false">IF(F1436="Sterile",D1436+3653, "NA")</f>
        <v>NA</v>
      </c>
    </row>
    <row r="1437" customFormat="false" ht="43.3" hidden="false" customHeight="false" outlineLevel="0" collapsed="false">
      <c r="A1437" s="3" t="s">
        <v>1136</v>
      </c>
      <c r="B1437" s="4" t="s">
        <v>1137</v>
      </c>
      <c r="C1437" s="5" t="n">
        <v>3</v>
      </c>
      <c r="D1437" s="6" t="n">
        <v>43831</v>
      </c>
      <c r="E1437" s="7" t="str">
        <f aca="false">IF(F1437="Sterile",D1437+3651, "NA")</f>
        <v>NA</v>
      </c>
    </row>
    <row r="1438" customFormat="false" ht="43.3" hidden="false" customHeight="false" outlineLevel="0" collapsed="false">
      <c r="A1438" s="3" t="s">
        <v>1136</v>
      </c>
      <c r="B1438" s="4" t="s">
        <v>1137</v>
      </c>
      <c r="C1438" s="5" t="n">
        <v>1</v>
      </c>
      <c r="D1438" s="6" t="n">
        <v>43831</v>
      </c>
      <c r="E1438" s="7" t="str">
        <f aca="false">IF(F1438="Sterile",D1438+3653, "NA")</f>
        <v>NA</v>
      </c>
    </row>
    <row r="1439" customFormat="false" ht="43.3" hidden="false" customHeight="false" outlineLevel="0" collapsed="false">
      <c r="A1439" s="3" t="s">
        <v>1138</v>
      </c>
      <c r="B1439" s="4" t="s">
        <v>1139</v>
      </c>
      <c r="C1439" s="5" t="n">
        <f aca="false">3-1</f>
        <v>2</v>
      </c>
      <c r="D1439" s="6" t="n">
        <v>44501</v>
      </c>
      <c r="E1439" s="7" t="str">
        <f aca="false">IF(F1439="Sterile",D1439+3653, "NA")</f>
        <v>NA</v>
      </c>
    </row>
    <row r="1440" customFormat="false" ht="43.3" hidden="false" customHeight="false" outlineLevel="0" collapsed="false">
      <c r="A1440" s="3" t="s">
        <v>1138</v>
      </c>
      <c r="B1440" s="4" t="s">
        <v>1140</v>
      </c>
      <c r="C1440" s="5" t="n">
        <v>2</v>
      </c>
      <c r="D1440" s="6" t="n">
        <v>44593</v>
      </c>
      <c r="E1440" s="7" t="str">
        <f aca="false">IF(F1440="Sterile",D1440+3653, "NA")</f>
        <v>NA</v>
      </c>
    </row>
    <row r="1441" customFormat="false" ht="43.3" hidden="false" customHeight="false" outlineLevel="0" collapsed="false">
      <c r="A1441" s="3" t="s">
        <v>1138</v>
      </c>
      <c r="B1441" s="4" t="s">
        <v>1141</v>
      </c>
      <c r="C1441" s="5" t="n">
        <v>1</v>
      </c>
      <c r="D1441" s="6" t="n">
        <v>44682</v>
      </c>
      <c r="E1441" s="7" t="str">
        <f aca="false">IF(F1441="Sterile",D1441+3653, "NA")</f>
        <v>NA</v>
      </c>
    </row>
    <row r="1442" customFormat="false" ht="43.3" hidden="false" customHeight="false" outlineLevel="0" collapsed="false">
      <c r="A1442" s="3" t="s">
        <v>1138</v>
      </c>
      <c r="B1442" s="4" t="s">
        <v>1141</v>
      </c>
      <c r="C1442" s="5" t="n">
        <v>1</v>
      </c>
      <c r="D1442" s="6" t="n">
        <v>44682</v>
      </c>
      <c r="E1442" s="7" t="str">
        <f aca="false">IF(F1442="Sterile",D1442+3653, "NA")</f>
        <v>NA</v>
      </c>
    </row>
    <row r="1443" customFormat="false" ht="43.3" hidden="false" customHeight="false" outlineLevel="0" collapsed="false">
      <c r="A1443" s="3" t="s">
        <v>1142</v>
      </c>
      <c r="B1443" s="4" t="s">
        <v>1143</v>
      </c>
      <c r="C1443" s="5" t="n">
        <f aca="false">5-1</f>
        <v>4</v>
      </c>
      <c r="D1443" s="6" t="n">
        <v>44593</v>
      </c>
      <c r="E1443" s="7" t="str">
        <f aca="false">IF(F1443="Sterile",D1443+3653, "NA")</f>
        <v>NA</v>
      </c>
    </row>
    <row r="1444" customFormat="false" ht="43.3" hidden="false" customHeight="false" outlineLevel="0" collapsed="false">
      <c r="A1444" s="3" t="s">
        <v>1142</v>
      </c>
      <c r="B1444" s="4" t="s">
        <v>1144</v>
      </c>
      <c r="C1444" s="5" t="n">
        <v>2</v>
      </c>
      <c r="D1444" s="6" t="n">
        <v>44621</v>
      </c>
      <c r="E1444" s="7" t="str">
        <f aca="false">IF(F1444="Sterile",D1444+3651, "NA")</f>
        <v>NA</v>
      </c>
    </row>
    <row r="1445" customFormat="false" ht="43.3" hidden="false" customHeight="false" outlineLevel="0" collapsed="false">
      <c r="A1445" s="3" t="s">
        <v>1142</v>
      </c>
      <c r="B1445" s="4" t="s">
        <v>1144</v>
      </c>
      <c r="C1445" s="5" t="n">
        <v>1</v>
      </c>
      <c r="D1445" s="6" t="n">
        <v>44621</v>
      </c>
      <c r="E1445" s="7" t="str">
        <f aca="false">IF(F1445="Sterile",D1445+3653, "NA")</f>
        <v>NA</v>
      </c>
    </row>
    <row r="1446" customFormat="false" ht="43.3" hidden="false" customHeight="false" outlineLevel="0" collapsed="false">
      <c r="A1446" s="3" t="s">
        <v>1145</v>
      </c>
      <c r="B1446" s="4" t="s">
        <v>1146</v>
      </c>
      <c r="C1446" s="5" t="n">
        <v>3</v>
      </c>
      <c r="D1446" s="6" t="n">
        <v>44287</v>
      </c>
      <c r="E1446" s="7" t="str">
        <f aca="false">IF(F1446="Sterile",D1446+3653, "NA")</f>
        <v>NA</v>
      </c>
    </row>
    <row r="1447" customFormat="false" ht="43.3" hidden="false" customHeight="false" outlineLevel="0" collapsed="false">
      <c r="A1447" s="3" t="s">
        <v>1145</v>
      </c>
      <c r="B1447" s="4" t="s">
        <v>1146</v>
      </c>
      <c r="C1447" s="5" t="n">
        <v>1</v>
      </c>
      <c r="D1447" s="6" t="n">
        <v>44287</v>
      </c>
      <c r="E1447" s="7" t="str">
        <f aca="false">IF(F1447="Sterile",D1447+3653, "NA")</f>
        <v>NA</v>
      </c>
    </row>
    <row r="1448" customFormat="false" ht="43.3" hidden="false" customHeight="false" outlineLevel="0" collapsed="false">
      <c r="A1448" s="3" t="s">
        <v>1147</v>
      </c>
      <c r="B1448" s="4" t="s">
        <v>1148</v>
      </c>
      <c r="C1448" s="5" t="n">
        <v>2</v>
      </c>
      <c r="D1448" s="6" t="n">
        <v>43922</v>
      </c>
      <c r="E1448" s="7" t="str">
        <f aca="false">IF(F1448="Sterile",D1448+3653, "NA")</f>
        <v>NA</v>
      </c>
    </row>
    <row r="1449" customFormat="false" ht="43.3" hidden="false" customHeight="false" outlineLevel="0" collapsed="false">
      <c r="A1449" s="3" t="s">
        <v>1149</v>
      </c>
      <c r="B1449" s="4" t="s">
        <v>1150</v>
      </c>
      <c r="C1449" s="5" t="n">
        <v>3</v>
      </c>
      <c r="D1449" s="6" t="n">
        <v>44105</v>
      </c>
      <c r="E1449" s="7" t="str">
        <f aca="false">IF(F1449="Sterile",D1449+3653, "NA")</f>
        <v>NA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23437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4" t="s">
        <v>1151</v>
      </c>
      <c r="B3" s="14" t="s">
        <v>1152</v>
      </c>
      <c r="C3" s="14" t="s">
        <v>1153</v>
      </c>
      <c r="D3" s="14" t="s">
        <v>1154</v>
      </c>
      <c r="E3" s="14" t="s">
        <v>1155</v>
      </c>
      <c r="F3" s="14" t="s">
        <v>1156</v>
      </c>
      <c r="G3" s="14" t="s">
        <v>1157</v>
      </c>
      <c r="H3" s="14" t="s">
        <v>1158</v>
      </c>
      <c r="I3" s="15" t="s">
        <v>1159</v>
      </c>
      <c r="J3" s="15" t="s">
        <v>1160</v>
      </c>
      <c r="K3" s="15" t="s">
        <v>1161</v>
      </c>
      <c r="L3" s="16" t="s">
        <v>1162</v>
      </c>
    </row>
    <row r="4" customFormat="false" ht="15" hidden="false" customHeight="false" outlineLevel="0" collapsed="false">
      <c r="A4" s="0" t="s">
        <v>1163</v>
      </c>
      <c r="B4" s="0" t="s">
        <v>1164</v>
      </c>
      <c r="C4" s="0" t="s">
        <v>1165</v>
      </c>
      <c r="D4" s="0" t="s">
        <v>1166</v>
      </c>
      <c r="E4" s="0" t="s">
        <v>1167</v>
      </c>
      <c r="F4" s="0" t="s">
        <v>1168</v>
      </c>
      <c r="G4" s="17" t="n">
        <v>1</v>
      </c>
      <c r="H4" s="17" t="n">
        <v>90211000</v>
      </c>
      <c r="I4" s="0" t="s">
        <v>1169</v>
      </c>
      <c r="J4" s="18" t="s">
        <v>1170</v>
      </c>
      <c r="K4" s="18" t="s">
        <v>1171</v>
      </c>
      <c r="L4" s="18" t="s">
        <v>1172</v>
      </c>
    </row>
    <row r="5" customFormat="false" ht="15" hidden="false" customHeight="false" outlineLevel="0" collapsed="false">
      <c r="A5" s="0" t="s">
        <v>1173</v>
      </c>
      <c r="B5" s="0" t="s">
        <v>1174</v>
      </c>
      <c r="D5" s="0" t="s">
        <v>1175</v>
      </c>
      <c r="E5" s="0" t="s">
        <v>1176</v>
      </c>
      <c r="F5" s="0" t="s">
        <v>1177</v>
      </c>
      <c r="G5" s="17" t="n">
        <v>2</v>
      </c>
      <c r="H5" s="17" t="n">
        <v>90189029</v>
      </c>
      <c r="I5" s="0" t="s">
        <v>1178</v>
      </c>
      <c r="J5" s="18" t="s">
        <v>1179</v>
      </c>
      <c r="K5" s="18" t="s">
        <v>1180</v>
      </c>
      <c r="L5" s="18" t="s">
        <v>1181</v>
      </c>
    </row>
    <row r="6" customFormat="false" ht="15" hidden="false" customHeight="false" outlineLevel="0" collapsed="false">
      <c r="E6" s="0" t="s">
        <v>1182</v>
      </c>
      <c r="G6" s="17" t="n">
        <v>3</v>
      </c>
      <c r="I6" s="0" t="s">
        <v>1183</v>
      </c>
      <c r="J6" s="18" t="s">
        <v>1184</v>
      </c>
      <c r="K6" s="18" t="s">
        <v>1185</v>
      </c>
      <c r="L6" s="18" t="s">
        <v>1186</v>
      </c>
    </row>
    <row r="7" customFormat="false" ht="15" hidden="false" customHeight="false" outlineLevel="0" collapsed="false">
      <c r="E7" s="0" t="s">
        <v>1187</v>
      </c>
      <c r="G7" s="17" t="n">
        <v>5</v>
      </c>
      <c r="J7" s="18"/>
      <c r="K7" s="18" t="s">
        <v>1188</v>
      </c>
      <c r="L7" s="18" t="s">
        <v>1189</v>
      </c>
    </row>
    <row r="8" customFormat="false" ht="15" hidden="false" customHeight="false" outlineLevel="0" collapsed="false">
      <c r="E8" s="0" t="s">
        <v>1190</v>
      </c>
      <c r="G8" s="17" t="n">
        <v>10</v>
      </c>
      <c r="J8" s="18"/>
      <c r="K8" s="18"/>
      <c r="L8" s="18" t="s">
        <v>1191</v>
      </c>
    </row>
    <row r="9" customFormat="false" ht="15" hidden="false" customHeight="false" outlineLevel="0" collapsed="false">
      <c r="E9" s="0" t="s">
        <v>1192</v>
      </c>
      <c r="L9" s="18" t="s">
        <v>1193</v>
      </c>
    </row>
    <row r="10" customFormat="false" ht="15" hidden="false" customHeight="false" outlineLevel="0" collapsed="false">
      <c r="E10" s="0" t="s">
        <v>1194</v>
      </c>
      <c r="L10" s="18" t="s">
        <v>1195</v>
      </c>
    </row>
    <row r="11" customFormat="false" ht="15" hidden="false" customHeight="false" outlineLevel="0" collapsed="false">
      <c r="E11" s="0" t="s">
        <v>1196</v>
      </c>
      <c r="L11" s="18" t="s">
        <v>1197</v>
      </c>
    </row>
    <row r="12" customFormat="false" ht="15" hidden="false" customHeight="false" outlineLevel="0" collapsed="false">
      <c r="E12" s="0" t="s">
        <v>1198</v>
      </c>
      <c r="L12" s="19" t="s">
        <v>1199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2023-08-14T11:35:50Z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